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420" windowHeight="11760" tabRatio="597" activeTab="1"/>
  </bookViews>
  <sheets>
    <sheet name="Budget Consolidated" sheetId="1" r:id="rId1"/>
    <sheet name="Consultants_PMU" sheetId="2" r:id="rId2"/>
    <sheet name="GEF PIF" sheetId="3" r:id="rId3"/>
  </sheets>
  <definedNames>
    <definedName name="BU_Agency_01" localSheetId="2">'GEF PIF'!$A$17</definedName>
    <definedName name="BU_Agency_010" localSheetId="2">'GEF PIF'!$A$26</definedName>
    <definedName name="BU_Agency_05" localSheetId="2">'GEF PIF'!$A$21</definedName>
    <definedName name="BU_Agency_06" localSheetId="2">'GEF PIF'!$A$22</definedName>
    <definedName name="BU_Agency_07" localSheetId="2">'GEF PIF'!$A$23</definedName>
    <definedName name="BU_Agency_08" localSheetId="2">'GEF PIF'!$A$24</definedName>
    <definedName name="BU_Agency_09" localSheetId="2">'GEF PIF'!$A$25</definedName>
    <definedName name="BU_Country_010" localSheetId="2">'GEF PIF'!$D$26</definedName>
    <definedName name="BU_Country_05" localSheetId="2">'GEF PIF'!$D$21</definedName>
    <definedName name="BU_Country_06" localSheetId="2">'GEF PIF'!$D$22</definedName>
    <definedName name="BU_Country_07" localSheetId="2">'GEF PIF'!$D$23</definedName>
    <definedName name="BU_Country_08" localSheetId="2">'GEF PIF'!$D$24</definedName>
    <definedName name="BU_Country_09" localSheetId="2">'GEF PIF'!$D$25</definedName>
    <definedName name="BU_FocalArea_010" localSheetId="2">'GEF PIF'!$C$26</definedName>
    <definedName name="BU_FocalArea_05" localSheetId="2">'GEF PIF'!$C$21</definedName>
    <definedName name="BU_FocalArea_06" localSheetId="2">'GEF PIF'!$C$22</definedName>
    <definedName name="BU_FocalArea_07" localSheetId="2">'GEF PIF'!$C$23</definedName>
    <definedName name="BU_FocalArea_08" localSheetId="2">'GEF PIF'!$C$24</definedName>
    <definedName name="BU_FocalArea_09" localSheetId="2">'GEF PIF'!$C$25</definedName>
    <definedName name="MFA_06" localSheetId="2">'GEF PIF'!$A$7</definedName>
    <definedName name="MFA_07" localSheetId="2">'GEF PIF'!$A$8</definedName>
    <definedName name="MFA_08" localSheetId="2">'GEF PIF'!$A$9</definedName>
    <definedName name="MFA_09" localSheetId="2">'GEF PIF'!$A$10</definedName>
    <definedName name="Text40" localSheetId="2">'GEF PIF'!$A$27</definedName>
  </definedNames>
  <calcPr fullCalcOnLoad="1"/>
</workbook>
</file>

<file path=xl/sharedStrings.xml><?xml version="1.0" encoding="utf-8"?>
<sst xmlns="http://schemas.openxmlformats.org/spreadsheetml/2006/main" count="279" uniqueCount="126">
  <si>
    <t>Atlas Budgetary Account Code</t>
  </si>
  <si>
    <t>ATLAS Budget Description</t>
  </si>
  <si>
    <t>Amount Year 1 (USD)</t>
  </si>
  <si>
    <t>Amount Year 2 (USD)</t>
  </si>
  <si>
    <t>Amount Year 3 (USD)</t>
  </si>
  <si>
    <t>Total (USD)</t>
  </si>
  <si>
    <t>See Budget Note:</t>
  </si>
  <si>
    <t>UNDP</t>
  </si>
  <si>
    <t>International Consultants</t>
  </si>
  <si>
    <t>Local Consultants</t>
  </si>
  <si>
    <t>Office Supplies</t>
  </si>
  <si>
    <t>Miscellaneous</t>
  </si>
  <si>
    <t>Year 1</t>
  </si>
  <si>
    <t>Year 2</t>
  </si>
  <si>
    <t>Year 3</t>
  </si>
  <si>
    <t>Total</t>
  </si>
  <si>
    <t>International consultants</t>
  </si>
  <si>
    <t>Local consultants</t>
  </si>
  <si>
    <t>Material &amp; goods</t>
  </si>
  <si>
    <t>Travel</t>
  </si>
  <si>
    <t>Miscellaneous Expenses</t>
  </si>
  <si>
    <t>GEF Outcome/Atlas Activity</t>
  </si>
  <si>
    <t xml:space="preserve">Responsible Party/Implementing Agency </t>
  </si>
  <si>
    <t>62000
GEF</t>
  </si>
  <si>
    <t>Total  Outcome 2</t>
  </si>
  <si>
    <t>Total  Outcome 1</t>
  </si>
  <si>
    <t>Project Management Cost (PMC)</t>
  </si>
  <si>
    <t>Total PMC</t>
  </si>
  <si>
    <t>PROJECT TOTAL (GEF)</t>
  </si>
  <si>
    <t>International  Consultants</t>
  </si>
  <si>
    <r>
      <t>A.</t>
    </r>
    <r>
      <rPr>
        <b/>
        <sz val="7"/>
        <color indexed="8"/>
        <rFont val="Times New Roman"/>
        <family val="0"/>
      </rPr>
      <t xml:space="preserve">      </t>
    </r>
    <r>
      <rPr>
        <sz val="11"/>
        <color indexed="8"/>
        <rFont val="Times New Roman"/>
        <family val="0"/>
      </rPr>
      <t xml:space="preserve"> In</t>
    </r>
    <r>
      <rPr>
        <b/>
        <sz val="11"/>
        <color indexed="8"/>
        <rFont val="Times New Roman"/>
        <family val="0"/>
      </rPr>
      <t>dicative Focal Area strategy Framework:</t>
    </r>
  </si>
  <si>
    <t>Focal Area Objectives</t>
  </si>
  <si>
    <t>Trust Fund</t>
  </si>
  <si>
    <t>Indicative Grant Amount</t>
  </si>
  <si>
    <t xml:space="preserve">($) </t>
  </si>
  <si>
    <t>Indicative Co- Financing</t>
  </si>
  <si>
    <t>GEF TF</t>
  </si>
  <si>
    <t xml:space="preserve">   </t>
  </si>
  <si>
    <t>Total Project Cost</t>
  </si>
  <si>
    <t>Indicative Grant PIF</t>
  </si>
  <si>
    <t>Miscellaneous (DPC)</t>
  </si>
  <si>
    <t>GEF Agency</t>
  </si>
  <si>
    <t>Type of Trust Fund</t>
  </si>
  <si>
    <t>Focal area</t>
  </si>
  <si>
    <t>Country Name / Global</t>
  </si>
  <si>
    <t>(a)</t>
  </si>
  <si>
    <t>Agency Fee (b)</t>
  </si>
  <si>
    <t>Total c=a+b</t>
  </si>
  <si>
    <t>(select)</t>
  </si>
  <si>
    <t xml:space="preserve">     </t>
  </si>
  <si>
    <r>
      <t>Total Grant Resources</t>
    </r>
    <r>
      <rPr>
        <sz val="11"/>
        <color indexed="8"/>
        <rFont val="Times New Roman"/>
        <family val="0"/>
      </rPr>
      <t xml:space="preserve">     </t>
    </r>
  </si>
  <si>
    <t>Contractual services - Indifivuals</t>
  </si>
  <si>
    <t>Transportation - Vehicle</t>
  </si>
  <si>
    <t xml:space="preserve">Miscellaneous </t>
  </si>
  <si>
    <t>PMU</t>
  </si>
  <si>
    <t>Contractual services - Individual</t>
  </si>
  <si>
    <t>Material &amp; Goods</t>
  </si>
  <si>
    <t>Materials &amp; Goods</t>
  </si>
  <si>
    <t>Vehicel / Transport</t>
  </si>
  <si>
    <t>Office Supply</t>
  </si>
  <si>
    <t>Fund ID / 
Donor Name</t>
  </si>
  <si>
    <t>TBWP | Fiji CB2</t>
  </si>
  <si>
    <r>
      <t xml:space="preserve">OUTCOME 2 </t>
    </r>
    <r>
      <rPr>
        <sz val="9"/>
        <color indexed="8"/>
        <rFont val="Arial"/>
        <family val="0"/>
      </rPr>
      <t>: XXXXX.</t>
    </r>
  </si>
  <si>
    <t>MLGUDHE / UNDP</t>
  </si>
  <si>
    <r>
      <t xml:space="preserve">OUTCOME 1: </t>
    </r>
    <r>
      <rPr>
        <sz val="9"/>
        <color indexed="8"/>
        <rFont val="Arial"/>
        <family val="0"/>
      </rPr>
      <t>The institutional framework is strengthened and more coordinated, and more able to address global (Multilateral Environment Agreements/ MEAs) environmental concerns.</t>
    </r>
  </si>
  <si>
    <t>CD-2</t>
  </si>
  <si>
    <t xml:space="preserve">CD-3   </t>
  </si>
  <si>
    <t>Project Management Cost</t>
  </si>
  <si>
    <t>D. GEF/LDCF/SCCF/NPIF Resources Requested By Agency, Focal Area and Country</t>
  </si>
  <si>
    <t>Multi-focal Areas</t>
  </si>
  <si>
    <t>Fiji</t>
  </si>
  <si>
    <t>Grant Amount</t>
  </si>
  <si>
    <t>Activities</t>
  </si>
  <si>
    <t>Outputs</t>
  </si>
  <si>
    <t>Can this be done by PMU staff?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</si>
  <si>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</si>
  <si>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</si>
  <si>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</si>
  <si>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</si>
  <si>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</si>
  <si>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</si>
  <si>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</si>
  <si>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</si>
  <si>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</si>
  <si>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1.3.1</t>
  </si>
  <si>
    <t>1.3.2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</si>
  <si>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</si>
  <si>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</si>
  <si>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</si>
  <si>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</si>
  <si>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</si>
  <si>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</si>
  <si>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</si>
  <si>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</si>
  <si>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2.3.1</t>
  </si>
  <si>
    <t>2.3.2</t>
  </si>
  <si>
    <t>If not, indicate how many/what type of consultants are required to do this activity.</t>
  </si>
  <si>
    <t>Yes</t>
  </si>
  <si>
    <t>No</t>
  </si>
  <si>
    <t>N/A</t>
  </si>
  <si>
    <t>International/Local</t>
  </si>
  <si>
    <t>Local</t>
  </si>
  <si>
    <t>Duration
(months)</t>
  </si>
  <si>
    <t>CB2 PMU Coordinator</t>
  </si>
  <si>
    <t>CB2 PMU Administrative/Finance Assistant</t>
  </si>
  <si>
    <t>MEA Officer (Department of Environment)</t>
  </si>
  <si>
    <t>MEA Officer (Land Resource &amp; Planning Division)</t>
  </si>
  <si>
    <t>MEA Officer (Climate Change Division)</t>
  </si>
  <si>
    <t>Local full time positions (3 years)</t>
  </si>
  <si>
    <t>CB2 PMU Advisor (min. 1 year, max. 2 years)</t>
  </si>
  <si>
    <t>Contractual Services - Individual</t>
  </si>
  <si>
    <t>Contractual Services - Companies</t>
  </si>
  <si>
    <t>Estimated Cost (US$)</t>
  </si>
  <si>
    <t>Notes</t>
  </si>
  <si>
    <t xml:space="preserve">International Consultant (IC) </t>
  </si>
  <si>
    <t>Local Consultant (LC)</t>
  </si>
  <si>
    <t>IC and LC rates: $600/day and $300/day. 30 working days. Additional $5000 for IC travel costs.</t>
  </si>
  <si>
    <t>Outcome-level Cost</t>
  </si>
  <si>
    <t>2.1-2.3</t>
  </si>
  <si>
    <t>IC and LC rates: $500/day and $250/day. 30 working days. Additional $5000 for IC travel costs.</t>
  </si>
  <si>
    <t>LC rates at $300/day. 30 working days.</t>
  </si>
  <si>
    <t>Cost for TOR drafting and finalization, etc (for PMU, TWG and PSC))</t>
  </si>
  <si>
    <t>Office equipment</t>
  </si>
  <si>
    <t>Est. Cost (salaries)</t>
  </si>
  <si>
    <t>Vehicle</t>
  </si>
  <si>
    <t>Allocation for PMU staff and MEA officers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</si>
</sst>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.00"/>
    <numFmt numFmtId="167" formatCode="&quot;$&quot;#,##0.0"/>
    <numFmt numFmtId="168" formatCode="&quot;$&quot;#,##0"/>
  </numFmts>
  <fonts count="65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11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name val="Arial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0"/>
    </font>
    <font>
      <b/>
      <sz val="9"/>
      <color theme="1"/>
      <name val="Arial"/>
      <family val="0"/>
    </font>
    <font>
      <sz val="9"/>
      <color theme="1"/>
      <name val="Arial"/>
      <family val="0"/>
    </font>
    <font>
      <b/>
      <sz val="11"/>
      <color theme="1"/>
      <name val="Times New Roman"/>
      <family val="0"/>
    </font>
    <font>
      <b/>
      <sz val="11"/>
      <color rgb="FF000000"/>
      <name val="Times New Roman"/>
      <family val="0"/>
    </font>
    <font>
      <sz val="11"/>
      <color theme="1"/>
      <name val="Times New Roman"/>
      <family val="0"/>
    </font>
    <font>
      <sz val="11"/>
      <color rgb="FF000000"/>
      <name val="Times New Roman"/>
      <family val="0"/>
    </font>
    <font>
      <sz val="12"/>
      <color theme="1"/>
      <name val="Times New Roman"/>
      <family val="0"/>
    </font>
    <font>
      <sz val="12"/>
      <color theme="0"/>
      <name val="Arial"/>
      <family val="0"/>
    </font>
    <font>
      <b/>
      <sz val="12"/>
      <color theme="0"/>
      <name val="Arial"/>
      <family val="0"/>
    </font>
    <font>
      <sz val="11"/>
      <color theme="1"/>
      <name val="Arial"/>
      <family val="0"/>
    </font>
    <font>
      <b/>
      <sz val="11"/>
      <color theme="1"/>
      <name val="Arial"/>
      <family val="0"/>
    </font>
    <font>
      <sz val="9"/>
      <color rgb="FF000000"/>
      <name val="Arial"/>
      <family val="0"/>
    </font>
    <font>
      <b/>
      <sz val="12"/>
      <color theme="1"/>
      <name val="Calibri"/>
      <family val="2"/>
    </font>
    <font>
      <b/>
      <sz val="12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top"/>
    </xf>
    <xf numFmtId="0" fontId="51" fillId="0" borderId="10" xfId="0" applyFont="1" applyFill="1" applyBorder="1" applyAlignment="1">
      <alignment wrapText="1"/>
    </xf>
    <xf numFmtId="0" fontId="52" fillId="0" borderId="10" xfId="0" applyFont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wrapText="1"/>
    </xf>
    <xf numFmtId="0" fontId="52" fillId="0" borderId="10" xfId="0" applyFont="1" applyBorder="1" applyAlignment="1">
      <alignment wrapText="1"/>
    </xf>
    <xf numFmtId="3" fontId="51" fillId="0" borderId="10" xfId="0" applyNumberFormat="1" applyFont="1" applyFill="1" applyBorder="1" applyAlignment="1">
      <alignment wrapText="1"/>
    </xf>
    <xf numFmtId="0" fontId="52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50" fillId="0" borderId="0" xfId="0" applyFont="1" applyAlignment="1">
      <alignment wrapText="1"/>
    </xf>
    <xf numFmtId="0" fontId="53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right" vertical="center" wrapText="1"/>
    </xf>
    <xf numFmtId="3" fontId="55" fillId="33" borderId="10" xfId="0" applyNumberFormat="1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horizontal="center" vertical="center" wrapText="1"/>
    </xf>
    <xf numFmtId="164" fontId="51" fillId="0" borderId="10" xfId="42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164" fontId="50" fillId="0" borderId="0" xfId="42" applyNumberFormat="1" applyFont="1" applyAlignment="1">
      <alignment horizontal="left" vertical="top"/>
    </xf>
    <xf numFmtId="164" fontId="51" fillId="0" borderId="11" xfId="42" applyNumberFormat="1" applyFont="1" applyBorder="1" applyAlignment="1">
      <alignment horizontal="left" vertical="center" wrapText="1"/>
    </xf>
    <xf numFmtId="164" fontId="52" fillId="0" borderId="12" xfId="42" applyNumberFormat="1" applyFont="1" applyBorder="1" applyAlignment="1">
      <alignment horizontal="left" vertical="center" wrapText="1"/>
    </xf>
    <xf numFmtId="164" fontId="52" fillId="0" borderId="10" xfId="42" applyNumberFormat="1" applyFont="1" applyBorder="1" applyAlignment="1">
      <alignment horizontal="center" vertical="center" wrapText="1"/>
    </xf>
    <xf numFmtId="164" fontId="50" fillId="0" borderId="0" xfId="42" applyNumberFormat="1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right" vertical="center" wrapText="1"/>
    </xf>
    <xf numFmtId="3" fontId="57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right" vertical="center" wrapText="1"/>
    </xf>
    <xf numFmtId="164" fontId="6" fillId="6" borderId="14" xfId="42" applyNumberFormat="1" applyFont="1" applyFill="1" applyBorder="1" applyAlignment="1">
      <alignment horizontal="left" vertical="center" wrapText="1"/>
    </xf>
    <xf numFmtId="164" fontId="51" fillId="6" borderId="14" xfId="42" applyNumberFormat="1" applyFont="1" applyFill="1" applyBorder="1" applyAlignment="1">
      <alignment horizontal="left" vertical="center" wrapText="1"/>
    </xf>
    <xf numFmtId="0" fontId="50" fillId="34" borderId="0" xfId="0" applyFont="1" applyFill="1" applyAlignment="1">
      <alignment horizontal="left" vertical="top"/>
    </xf>
    <xf numFmtId="0" fontId="58" fillId="34" borderId="0" xfId="0" applyFont="1" applyFill="1" applyAlignment="1">
      <alignment horizontal="left" vertical="top"/>
    </xf>
    <xf numFmtId="0" fontId="50" fillId="34" borderId="0" xfId="0" applyFont="1" applyFill="1" applyAlignment="1">
      <alignment horizontal="left" vertical="top" wrapText="1"/>
    </xf>
    <xf numFmtId="0" fontId="50" fillId="34" borderId="0" xfId="0" applyFont="1" applyFill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52" fillId="0" borderId="10" xfId="42" applyNumberFormat="1" applyFont="1" applyFill="1" applyBorder="1" applyAlignment="1">
      <alignment horizontal="left" vertical="center"/>
    </xf>
    <xf numFmtId="164" fontId="51" fillId="2" borderId="14" xfId="42" applyNumberFormat="1" applyFont="1" applyFill="1" applyBorder="1" applyAlignment="1">
      <alignment horizontal="left" vertical="center" wrapText="1"/>
    </xf>
    <xf numFmtId="164" fontId="6" fillId="6" borderId="11" xfId="42" applyNumberFormat="1" applyFont="1" applyFill="1" applyBorder="1" applyAlignment="1">
      <alignment horizontal="left" vertical="center" wrapText="1"/>
    </xf>
    <xf numFmtId="0" fontId="59" fillId="34" borderId="0" xfId="0" applyFont="1" applyFill="1" applyAlignment="1">
      <alignment horizontal="left" vertical="top"/>
    </xf>
    <xf numFmtId="0" fontId="50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164" fontId="50" fillId="0" borderId="0" xfId="0" applyNumberFormat="1" applyFont="1" applyAlignment="1">
      <alignment horizontal="center"/>
    </xf>
    <xf numFmtId="164" fontId="51" fillId="0" borderId="0" xfId="42" applyNumberFormat="1" applyFont="1" applyFill="1" applyBorder="1" applyAlignment="1">
      <alignment wrapText="1"/>
    </xf>
    <xf numFmtId="164" fontId="50" fillId="0" borderId="0" xfId="42" applyNumberFormat="1" applyFont="1" applyBorder="1" applyAlignment="1">
      <alignment/>
    </xf>
    <xf numFmtId="43" fontId="5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top" wrapText="1"/>
    </xf>
    <xf numFmtId="0" fontId="52" fillId="0" borderId="13" xfId="0" applyFont="1" applyFill="1" applyBorder="1" applyAlignment="1">
      <alignment horizontal="left" vertical="center" wrapText="1"/>
    </xf>
    <xf numFmtId="164" fontId="52" fillId="0" borderId="13" xfId="42" applyNumberFormat="1" applyFont="1" applyFill="1" applyBorder="1" applyAlignment="1">
      <alignment horizontal="left" vertical="center"/>
    </xf>
    <xf numFmtId="164" fontId="52" fillId="0" borderId="15" xfId="42" applyNumberFormat="1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 wrapText="1"/>
    </xf>
    <xf numFmtId="164" fontId="52" fillId="0" borderId="12" xfId="42" applyNumberFormat="1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164" fontId="51" fillId="0" borderId="14" xfId="42" applyNumberFormat="1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164" fontId="51" fillId="0" borderId="11" xfId="42" applyNumberFormat="1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 wrapText="1"/>
    </xf>
    <xf numFmtId="164" fontId="52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 vertical="center"/>
    </xf>
    <xf numFmtId="0" fontId="62" fillId="0" borderId="16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/>
    </xf>
    <xf numFmtId="0" fontId="62" fillId="0" borderId="17" xfId="0" applyFont="1" applyBorder="1" applyAlignment="1">
      <alignment wrapText="1"/>
    </xf>
    <xf numFmtId="0" fontId="52" fillId="0" borderId="18" xfId="0" applyFont="1" applyBorder="1" applyAlignment="1">
      <alignment horizontal="left" vertical="center"/>
    </xf>
    <xf numFmtId="0" fontId="51" fillId="0" borderId="18" xfId="0" applyFont="1" applyFill="1" applyBorder="1" applyAlignment="1">
      <alignment horizontal="left" vertical="center" wrapText="1"/>
    </xf>
    <xf numFmtId="164" fontId="51" fillId="0" borderId="18" xfId="42" applyNumberFormat="1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center" vertical="center" wrapText="1"/>
    </xf>
    <xf numFmtId="164" fontId="52" fillId="0" borderId="11" xfId="42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164" fontId="55" fillId="33" borderId="10" xfId="42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6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63" fillId="0" borderId="20" xfId="0" applyFont="1" applyBorder="1" applyAlignment="1">
      <alignment/>
    </xf>
    <xf numFmtId="0" fontId="63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61" fillId="0" borderId="20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61" fillId="0" borderId="0" xfId="0" applyFont="1" applyFill="1" applyBorder="1" applyAlignment="1">
      <alignment vertical="top" wrapText="1"/>
    </xf>
    <xf numFmtId="0" fontId="61" fillId="0" borderId="20" xfId="0" applyFont="1" applyFill="1" applyBorder="1" applyAlignment="1">
      <alignment vertical="top" wrapText="1"/>
    </xf>
    <xf numFmtId="0" fontId="61" fillId="0" borderId="21" xfId="0" applyFont="1" applyFill="1" applyBorder="1" applyAlignment="1">
      <alignment vertical="top"/>
    </xf>
    <xf numFmtId="0" fontId="50" fillId="0" borderId="2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61" fillId="0" borderId="22" xfId="0" applyFont="1" applyFill="1" applyBorder="1" applyAlignment="1">
      <alignment vertical="top" wrapText="1"/>
    </xf>
    <xf numFmtId="0" fontId="50" fillId="0" borderId="0" xfId="0" applyFont="1" applyBorder="1" applyAlignment="1">
      <alignment/>
    </xf>
    <xf numFmtId="168" fontId="50" fillId="0" borderId="0" xfId="0" applyNumberFormat="1" applyFont="1" applyBorder="1" applyAlignment="1">
      <alignment/>
    </xf>
    <xf numFmtId="168" fontId="64" fillId="0" borderId="0" xfId="0" applyNumberFormat="1" applyFont="1" applyFill="1" applyBorder="1" applyAlignment="1">
      <alignment/>
    </xf>
    <xf numFmtId="0" fontId="64" fillId="0" borderId="0" xfId="0" applyFont="1" applyBorder="1" applyAlignment="1">
      <alignment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164" fontId="52" fillId="0" borderId="15" xfId="42" applyNumberFormat="1" applyFont="1" applyBorder="1" applyAlignment="1">
      <alignment horizontal="center" vertical="center" wrapText="1"/>
    </xf>
    <xf numFmtId="164" fontId="52" fillId="0" borderId="25" xfId="42" applyNumberFormat="1" applyFont="1" applyBorder="1" applyAlignment="1">
      <alignment horizontal="center" vertical="center" wrapText="1"/>
    </xf>
    <xf numFmtId="164" fontId="52" fillId="0" borderId="12" xfId="42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2" xfId="0" applyFill="1" applyBorder="1" applyAlignment="1">
      <alignment horizontal="left"/>
    </xf>
    <xf numFmtId="0" fontId="50" fillId="35" borderId="0" xfId="0" applyFont="1" applyFill="1" applyBorder="1" applyAlignment="1">
      <alignment/>
    </xf>
    <xf numFmtId="0" fontId="60" fillId="35" borderId="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vertical="center" wrapText="1"/>
    </xf>
    <xf numFmtId="168" fontId="60" fillId="35" borderId="0" xfId="0" applyNumberFormat="1" applyFont="1" applyFill="1" applyBorder="1" applyAlignment="1">
      <alignment/>
    </xf>
    <xf numFmtId="168" fontId="60" fillId="35" borderId="11" xfId="0" applyNumberFormat="1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33" fillId="35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5" borderId="25" xfId="0" applyFill="1" applyBorder="1" applyAlignment="1">
      <alignment/>
    </xf>
    <xf numFmtId="0" fontId="63" fillId="35" borderId="2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0" xfId="0" applyFill="1" applyBorder="1" applyAlignment="1">
      <alignment horizontal="left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20" xfId="0" applyFont="1" applyFill="1" applyBorder="1" applyAlignment="1">
      <alignment horizontal="center" vertical="center" wrapText="1"/>
    </xf>
    <xf numFmtId="168" fontId="60" fillId="35" borderId="20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63" fillId="2" borderId="0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0" fillId="2" borderId="0" xfId="0" applyFont="1" applyFill="1" applyBorder="1" applyAlignment="1">
      <alignment/>
    </xf>
    <xf numFmtId="0" fontId="60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168" fontId="60" fillId="2" borderId="0" xfId="0" applyNumberFormat="1" applyFont="1" applyFill="1" applyBorder="1" applyAlignment="1">
      <alignment/>
    </xf>
    <xf numFmtId="168" fontId="60" fillId="2" borderId="10" xfId="0" applyNumberFormat="1" applyFont="1" applyFill="1" applyBorder="1" applyAlignment="1">
      <alignment wrapText="1"/>
    </xf>
    <xf numFmtId="0" fontId="60" fillId="2" borderId="0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wrapText="1"/>
    </xf>
    <xf numFmtId="0" fontId="60" fillId="2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vertical="center"/>
    </xf>
    <xf numFmtId="0" fontId="61" fillId="2" borderId="0" xfId="0" applyFont="1" applyFill="1" applyBorder="1" applyAlignment="1">
      <alignment/>
    </xf>
    <xf numFmtId="0" fontId="63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60" fillId="2" borderId="20" xfId="0" applyFont="1" applyFill="1" applyBorder="1" applyAlignment="1">
      <alignment horizontal="center" vertical="center" wrapText="1"/>
    </xf>
    <xf numFmtId="0" fontId="60" fillId="2" borderId="20" xfId="0" applyFont="1" applyFill="1" applyBorder="1" applyAlignment="1">
      <alignment horizontal="center" vertical="center" wrapText="1"/>
    </xf>
    <xf numFmtId="168" fontId="60" fillId="2" borderId="17" xfId="0" applyNumberFormat="1" applyFont="1" applyFill="1" applyBorder="1" applyAlignment="1">
      <alignment/>
    </xf>
    <xf numFmtId="0" fontId="0" fillId="2" borderId="22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168" fontId="60" fillId="2" borderId="20" xfId="0" applyNumberFormat="1" applyFont="1" applyFill="1" applyBorder="1" applyAlignment="1">
      <alignment/>
    </xf>
    <xf numFmtId="0" fontId="50" fillId="2" borderId="20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2" xfId="0" applyFill="1" applyBorder="1" applyAlignment="1">
      <alignment horizontal="left"/>
    </xf>
    <xf numFmtId="0" fontId="50" fillId="10" borderId="22" xfId="0" applyFont="1" applyFill="1" applyBorder="1" applyAlignment="1">
      <alignment/>
    </xf>
    <xf numFmtId="0" fontId="50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0" xfId="0" applyFill="1" applyBorder="1" applyAlignment="1">
      <alignment horizontal="left"/>
    </xf>
    <xf numFmtId="0" fontId="0" fillId="10" borderId="19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20" xfId="0" applyFill="1" applyBorder="1" applyAlignment="1">
      <alignment horizontal="left"/>
    </xf>
    <xf numFmtId="0" fontId="50" fillId="10" borderId="20" xfId="0" applyFont="1" applyFill="1" applyBorder="1" applyAlignment="1">
      <alignment/>
    </xf>
    <xf numFmtId="168" fontId="60" fillId="10" borderId="22" xfId="0" applyNumberFormat="1" applyFont="1" applyFill="1" applyBorder="1" applyAlignment="1">
      <alignment/>
    </xf>
    <xf numFmtId="168" fontId="60" fillId="10" borderId="11" xfId="0" applyNumberFormat="1" applyFont="1" applyFill="1" applyBorder="1" applyAlignment="1">
      <alignment/>
    </xf>
    <xf numFmtId="168" fontId="60" fillId="10" borderId="0" xfId="0" applyNumberFormat="1" applyFont="1" applyFill="1" applyBorder="1" applyAlignment="1">
      <alignment/>
    </xf>
    <xf numFmtId="0" fontId="33" fillId="10" borderId="25" xfId="0" applyFont="1" applyFill="1" applyBorder="1" applyAlignment="1">
      <alignment/>
    </xf>
    <xf numFmtId="168" fontId="60" fillId="10" borderId="20" xfId="0" applyNumberFormat="1" applyFont="1" applyFill="1" applyBorder="1" applyAlignment="1">
      <alignment/>
    </xf>
    <xf numFmtId="0" fontId="33" fillId="10" borderId="12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7">
      <selection activeCell="K45" sqref="K45"/>
    </sheetView>
  </sheetViews>
  <sheetFormatPr defaultColWidth="10.875" defaultRowHeight="15.75"/>
  <cols>
    <col min="1" max="1" width="13.50390625" style="24" customWidth="1"/>
    <col min="2" max="2" width="11.625" style="1" customWidth="1"/>
    <col min="3" max="3" width="8.125" style="1" customWidth="1"/>
    <col min="4" max="4" width="8.50390625" style="1" customWidth="1"/>
    <col min="5" max="5" width="20.00390625" style="16" customWidth="1"/>
    <col min="6" max="8" width="10.875" style="1" customWidth="1"/>
    <col min="9" max="9" width="0" style="1" hidden="1" customWidth="1"/>
    <col min="10" max="10" width="10.875" style="1" customWidth="1"/>
    <col min="11" max="11" width="9.875" style="24" customWidth="1"/>
    <col min="12" max="12" width="2.125" style="1" customWidth="1"/>
    <col min="13" max="13" width="10.625" style="29" customWidth="1"/>
    <col min="14" max="14" width="11.50390625" style="1" bestFit="1" customWidth="1"/>
    <col min="15" max="16384" width="10.875" style="1" customWidth="1"/>
  </cols>
  <sheetData>
    <row r="1" spans="1:13" s="2" customFormat="1" ht="15.75">
      <c r="A1" s="48" t="s">
        <v>61</v>
      </c>
      <c r="B1" s="40"/>
      <c r="C1" s="40"/>
      <c r="D1" s="39"/>
      <c r="E1" s="41"/>
      <c r="F1" s="39"/>
      <c r="G1" s="39"/>
      <c r="H1" s="39"/>
      <c r="I1" s="39"/>
      <c r="J1" s="39"/>
      <c r="K1" s="42"/>
      <c r="M1" s="25"/>
    </row>
    <row r="3" spans="1:13" s="16" customFormat="1" ht="48.75" thickBot="1">
      <c r="A3" s="9" t="s">
        <v>21</v>
      </c>
      <c r="B3" s="9" t="s">
        <v>22</v>
      </c>
      <c r="C3" s="10" t="s">
        <v>60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4</v>
      </c>
      <c r="I3" s="10"/>
      <c r="J3" s="10" t="s">
        <v>5</v>
      </c>
      <c r="K3" s="9" t="s">
        <v>6</v>
      </c>
      <c r="M3" s="26" t="s">
        <v>39</v>
      </c>
    </row>
    <row r="4" spans="1:16" ht="24.75" thickTop="1">
      <c r="A4" s="136" t="s">
        <v>64</v>
      </c>
      <c r="B4" s="133" t="s">
        <v>63</v>
      </c>
      <c r="C4" s="138" t="s">
        <v>23</v>
      </c>
      <c r="D4" s="8">
        <v>71200</v>
      </c>
      <c r="E4" s="64" t="s">
        <v>8</v>
      </c>
      <c r="F4" s="45"/>
      <c r="G4" s="45"/>
      <c r="H4" s="45"/>
      <c r="I4" s="45"/>
      <c r="J4" s="88"/>
      <c r="K4" s="65"/>
      <c r="M4" s="124">
        <v>290000</v>
      </c>
      <c r="O4" s="78">
        <v>71200</v>
      </c>
      <c r="P4" s="79" t="s">
        <v>16</v>
      </c>
    </row>
    <row r="5" spans="1:16" ht="24">
      <c r="A5" s="136"/>
      <c r="B5" s="133"/>
      <c r="C5" s="123"/>
      <c r="D5" s="8">
        <v>71300</v>
      </c>
      <c r="E5" s="64" t="s">
        <v>9</v>
      </c>
      <c r="F5" s="45"/>
      <c r="G5" s="45"/>
      <c r="H5" s="45"/>
      <c r="I5" s="45"/>
      <c r="J5" s="45"/>
      <c r="K5" s="65"/>
      <c r="M5" s="125"/>
      <c r="O5" s="80">
        <v>71300</v>
      </c>
      <c r="P5" s="81" t="s">
        <v>17</v>
      </c>
    </row>
    <row r="6" spans="1:16" ht="36">
      <c r="A6" s="136"/>
      <c r="B6" s="133"/>
      <c r="C6" s="123"/>
      <c r="D6" s="82">
        <v>71400</v>
      </c>
      <c r="E6" s="64" t="s">
        <v>55</v>
      </c>
      <c r="F6" s="45"/>
      <c r="G6" s="45"/>
      <c r="H6" s="45"/>
      <c r="I6" s="45"/>
      <c r="J6" s="45"/>
      <c r="K6" s="65"/>
      <c r="M6" s="125"/>
      <c r="N6" s="54"/>
      <c r="O6" s="82">
        <v>71400</v>
      </c>
      <c r="P6" s="81" t="s">
        <v>51</v>
      </c>
    </row>
    <row r="7" spans="1:16" ht="24">
      <c r="A7" s="136"/>
      <c r="B7" s="133"/>
      <c r="C7" s="123"/>
      <c r="D7" s="82">
        <v>72300</v>
      </c>
      <c r="E7" s="64" t="s">
        <v>56</v>
      </c>
      <c r="F7" s="45"/>
      <c r="G7" s="45"/>
      <c r="H7" s="45"/>
      <c r="I7" s="45"/>
      <c r="J7" s="45"/>
      <c r="K7" s="65"/>
      <c r="M7" s="125"/>
      <c r="O7" s="82">
        <v>72300</v>
      </c>
      <c r="P7" s="81" t="s">
        <v>18</v>
      </c>
    </row>
    <row r="8" spans="1:16" ht="15">
      <c r="A8" s="136"/>
      <c r="B8" s="133"/>
      <c r="C8" s="123"/>
      <c r="D8" s="80">
        <v>71600</v>
      </c>
      <c r="E8" s="64" t="s">
        <v>19</v>
      </c>
      <c r="F8" s="45"/>
      <c r="G8" s="45"/>
      <c r="H8" s="45"/>
      <c r="I8" s="45"/>
      <c r="J8" s="45"/>
      <c r="K8" s="65"/>
      <c r="M8" s="125"/>
      <c r="O8" s="80">
        <v>71600</v>
      </c>
      <c r="P8" s="81" t="s">
        <v>19</v>
      </c>
    </row>
    <row r="9" spans="1:16" ht="24">
      <c r="A9" s="136"/>
      <c r="B9" s="133"/>
      <c r="C9" s="123"/>
      <c r="D9" s="8">
        <v>72200</v>
      </c>
      <c r="E9" s="64" t="s">
        <v>52</v>
      </c>
      <c r="F9" s="45"/>
      <c r="G9" s="45"/>
      <c r="H9" s="45"/>
      <c r="I9" s="45"/>
      <c r="J9" s="45"/>
      <c r="K9" s="65"/>
      <c r="M9" s="125"/>
      <c r="O9" s="80">
        <v>72200</v>
      </c>
      <c r="P9" s="81" t="s">
        <v>58</v>
      </c>
    </row>
    <row r="10" spans="1:16" ht="15">
      <c r="A10" s="136"/>
      <c r="B10" s="133"/>
      <c r="C10" s="123"/>
      <c r="D10" s="8">
        <v>72500</v>
      </c>
      <c r="E10" s="64" t="s">
        <v>10</v>
      </c>
      <c r="F10" s="45"/>
      <c r="G10" s="45"/>
      <c r="H10" s="45"/>
      <c r="I10" s="45"/>
      <c r="J10" s="45"/>
      <c r="K10" s="65"/>
      <c r="M10" s="125"/>
      <c r="O10" s="80">
        <v>72500</v>
      </c>
      <c r="P10" s="81" t="s">
        <v>59</v>
      </c>
    </row>
    <row r="11" spans="1:16" ht="24">
      <c r="A11" s="136"/>
      <c r="B11" s="133"/>
      <c r="C11" s="123"/>
      <c r="D11" s="8">
        <v>74500</v>
      </c>
      <c r="E11" s="64" t="s">
        <v>53</v>
      </c>
      <c r="F11" s="45"/>
      <c r="G11" s="45"/>
      <c r="H11" s="45"/>
      <c r="I11" s="45"/>
      <c r="J11" s="45"/>
      <c r="K11" s="65"/>
      <c r="M11" s="125"/>
      <c r="O11" s="80">
        <v>74500</v>
      </c>
      <c r="P11" s="83" t="s">
        <v>20</v>
      </c>
    </row>
    <row r="12" spans="1:13" ht="15.75" thickBot="1">
      <c r="A12" s="137"/>
      <c r="B12" s="134"/>
      <c r="C12" s="135"/>
      <c r="D12" s="13"/>
      <c r="E12" s="66" t="s">
        <v>25</v>
      </c>
      <c r="F12" s="67">
        <f>SUM(F4:F11)</f>
        <v>0</v>
      </c>
      <c r="G12" s="67">
        <f>SUM(G4:G11)</f>
        <v>0</v>
      </c>
      <c r="H12" s="67">
        <f>SUM(H4:H11)</f>
        <v>0</v>
      </c>
      <c r="I12" s="67"/>
      <c r="J12" s="67">
        <f>SUM(J4:J11)</f>
        <v>0</v>
      </c>
      <c r="K12" s="68"/>
      <c r="M12" s="37">
        <f>M4-J12</f>
        <v>290000</v>
      </c>
    </row>
    <row r="13" spans="1:13" ht="15.75" thickTop="1">
      <c r="A13" s="139" t="s">
        <v>62</v>
      </c>
      <c r="B13" s="132" t="s">
        <v>63</v>
      </c>
      <c r="C13" s="122" t="s">
        <v>23</v>
      </c>
      <c r="D13" s="12">
        <v>71200</v>
      </c>
      <c r="E13" s="58" t="s">
        <v>8</v>
      </c>
      <c r="F13" s="59"/>
      <c r="G13" s="59"/>
      <c r="H13" s="59"/>
      <c r="I13" s="59"/>
      <c r="J13" s="59"/>
      <c r="K13" s="61"/>
      <c r="M13" s="124">
        <v>269000</v>
      </c>
    </row>
    <row r="14" spans="1:13" ht="15">
      <c r="A14" s="136"/>
      <c r="B14" s="133"/>
      <c r="C14" s="123"/>
      <c r="D14" s="8">
        <v>71300</v>
      </c>
      <c r="E14" s="64" t="s">
        <v>9</v>
      </c>
      <c r="F14" s="45"/>
      <c r="G14" s="45"/>
      <c r="H14" s="45"/>
      <c r="I14" s="45"/>
      <c r="J14" s="45"/>
      <c r="K14" s="65"/>
      <c r="M14" s="125"/>
    </row>
    <row r="15" spans="1:13" ht="24">
      <c r="A15" s="136"/>
      <c r="B15" s="133"/>
      <c r="C15" s="123"/>
      <c r="D15" s="82">
        <v>71400</v>
      </c>
      <c r="E15" s="64" t="s">
        <v>55</v>
      </c>
      <c r="F15" s="45"/>
      <c r="G15" s="45"/>
      <c r="H15" s="45"/>
      <c r="I15" s="45"/>
      <c r="J15" s="45"/>
      <c r="K15" s="65"/>
      <c r="M15" s="125"/>
    </row>
    <row r="16" spans="1:13" ht="15">
      <c r="A16" s="136"/>
      <c r="B16" s="133"/>
      <c r="C16" s="123"/>
      <c r="D16" s="82">
        <v>72300</v>
      </c>
      <c r="E16" s="64" t="s">
        <v>57</v>
      </c>
      <c r="F16" s="45"/>
      <c r="G16" s="45"/>
      <c r="H16" s="45"/>
      <c r="I16" s="45"/>
      <c r="J16" s="45"/>
      <c r="K16" s="65"/>
      <c r="M16" s="125"/>
    </row>
    <row r="17" spans="1:13" ht="15">
      <c r="A17" s="136"/>
      <c r="B17" s="133"/>
      <c r="C17" s="123"/>
      <c r="D17" s="80">
        <v>71600</v>
      </c>
      <c r="E17" s="64" t="s">
        <v>19</v>
      </c>
      <c r="F17" s="45"/>
      <c r="G17" s="45"/>
      <c r="H17" s="45"/>
      <c r="I17" s="45"/>
      <c r="J17" s="45"/>
      <c r="K17" s="65"/>
      <c r="M17" s="125"/>
    </row>
    <row r="18" spans="1:13" ht="15">
      <c r="A18" s="136"/>
      <c r="B18" s="133"/>
      <c r="C18" s="123"/>
      <c r="D18" s="8">
        <v>72200</v>
      </c>
      <c r="E18" s="64" t="s">
        <v>52</v>
      </c>
      <c r="F18" s="45"/>
      <c r="G18" s="45"/>
      <c r="H18" s="45"/>
      <c r="I18" s="45"/>
      <c r="J18" s="45"/>
      <c r="K18" s="65"/>
      <c r="M18" s="125"/>
    </row>
    <row r="19" spans="1:13" ht="15">
      <c r="A19" s="136"/>
      <c r="B19" s="133"/>
      <c r="C19" s="123"/>
      <c r="D19" s="8">
        <v>72500</v>
      </c>
      <c r="E19" s="64" t="s">
        <v>10</v>
      </c>
      <c r="F19" s="45"/>
      <c r="G19" s="45"/>
      <c r="H19" s="45"/>
      <c r="I19" s="45"/>
      <c r="J19" s="45"/>
      <c r="K19" s="65"/>
      <c r="M19" s="125"/>
    </row>
    <row r="20" spans="1:13" ht="15">
      <c r="A20" s="136"/>
      <c r="B20" s="133"/>
      <c r="C20" s="123"/>
      <c r="D20" s="8">
        <v>74500</v>
      </c>
      <c r="E20" s="64" t="s">
        <v>11</v>
      </c>
      <c r="F20" s="45"/>
      <c r="G20" s="45"/>
      <c r="H20" s="45"/>
      <c r="I20" s="45"/>
      <c r="J20" s="45"/>
      <c r="K20" s="65"/>
      <c r="M20" s="125"/>
    </row>
    <row r="21" spans="1:13" ht="15.75" thickBot="1">
      <c r="A21" s="137"/>
      <c r="B21" s="134"/>
      <c r="C21" s="135"/>
      <c r="D21" s="13"/>
      <c r="E21" s="66" t="s">
        <v>24</v>
      </c>
      <c r="F21" s="67">
        <f>SUM(F13:F20)</f>
        <v>0</v>
      </c>
      <c r="G21" s="67">
        <f>SUM(G13:G20)</f>
        <v>0</v>
      </c>
      <c r="H21" s="67">
        <f>SUM(H13:H20)</f>
        <v>0</v>
      </c>
      <c r="I21" s="67"/>
      <c r="J21" s="67">
        <f>SUM(J13:J20)</f>
        <v>0</v>
      </c>
      <c r="K21" s="69"/>
      <c r="M21" s="38">
        <f>M13-J21</f>
        <v>269000</v>
      </c>
    </row>
    <row r="22" spans="1:13" ht="15.75" hidden="1" thickTop="1">
      <c r="A22" s="127"/>
      <c r="B22" s="132"/>
      <c r="C22" s="122"/>
      <c r="D22" s="12"/>
      <c r="E22" s="58"/>
      <c r="F22" s="59"/>
      <c r="G22" s="59"/>
      <c r="H22" s="59"/>
      <c r="I22" s="59"/>
      <c r="J22" s="59"/>
      <c r="K22" s="61"/>
      <c r="M22" s="124"/>
    </row>
    <row r="23" spans="1:13" ht="15" hidden="1">
      <c r="A23" s="128"/>
      <c r="B23" s="133"/>
      <c r="C23" s="123"/>
      <c r="D23" s="8"/>
      <c r="E23" s="64"/>
      <c r="F23" s="45"/>
      <c r="G23" s="45"/>
      <c r="H23" s="45"/>
      <c r="I23" s="45"/>
      <c r="J23" s="45"/>
      <c r="K23" s="65"/>
      <c r="M23" s="125"/>
    </row>
    <row r="24" spans="1:13" ht="15" hidden="1">
      <c r="A24" s="128"/>
      <c r="B24" s="133"/>
      <c r="C24" s="123"/>
      <c r="D24" s="82"/>
      <c r="E24" s="64"/>
      <c r="F24" s="45"/>
      <c r="G24" s="45"/>
      <c r="H24" s="45"/>
      <c r="I24" s="45"/>
      <c r="J24" s="45"/>
      <c r="K24" s="65"/>
      <c r="M24" s="125"/>
    </row>
    <row r="25" spans="1:13" ht="15" hidden="1">
      <c r="A25" s="128"/>
      <c r="B25" s="133"/>
      <c r="C25" s="123"/>
      <c r="D25" s="82"/>
      <c r="E25" s="64"/>
      <c r="F25" s="45"/>
      <c r="G25" s="45"/>
      <c r="H25" s="45"/>
      <c r="I25" s="45"/>
      <c r="J25" s="45"/>
      <c r="K25" s="65"/>
      <c r="M25" s="125"/>
    </row>
    <row r="26" spans="1:13" ht="15" hidden="1">
      <c r="A26" s="128"/>
      <c r="B26" s="133"/>
      <c r="C26" s="123"/>
      <c r="D26" s="80"/>
      <c r="E26" s="64"/>
      <c r="F26" s="45"/>
      <c r="G26" s="45"/>
      <c r="H26" s="45"/>
      <c r="I26" s="45"/>
      <c r="J26" s="45"/>
      <c r="K26" s="65"/>
      <c r="M26" s="125"/>
    </row>
    <row r="27" spans="1:13" ht="15" hidden="1">
      <c r="A27" s="128"/>
      <c r="B27" s="133"/>
      <c r="C27" s="123"/>
      <c r="D27" s="8"/>
      <c r="E27" s="64"/>
      <c r="F27" s="45"/>
      <c r="G27" s="45"/>
      <c r="H27" s="45"/>
      <c r="I27" s="45"/>
      <c r="J27" s="45"/>
      <c r="K27" s="65"/>
      <c r="M27" s="125"/>
    </row>
    <row r="28" spans="1:13" ht="15" hidden="1">
      <c r="A28" s="128"/>
      <c r="B28" s="133"/>
      <c r="C28" s="123"/>
      <c r="D28" s="8"/>
      <c r="E28" s="64"/>
      <c r="F28" s="45"/>
      <c r="G28" s="45"/>
      <c r="H28" s="45"/>
      <c r="I28" s="45"/>
      <c r="J28" s="45"/>
      <c r="K28" s="65"/>
      <c r="M28" s="126"/>
    </row>
    <row r="29" spans="1:13" ht="15.75" hidden="1" thickBot="1">
      <c r="A29" s="131"/>
      <c r="B29" s="134"/>
      <c r="C29" s="135"/>
      <c r="D29" s="13"/>
      <c r="E29" s="66"/>
      <c r="F29" s="67"/>
      <c r="G29" s="67"/>
      <c r="H29" s="67"/>
      <c r="I29" s="67"/>
      <c r="J29" s="67"/>
      <c r="K29" s="69"/>
      <c r="M29" s="38"/>
    </row>
    <row r="30" spans="1:13" ht="15.75" hidden="1" thickTop="1">
      <c r="A30" s="127"/>
      <c r="B30" s="127"/>
      <c r="C30" s="122"/>
      <c r="D30" s="12"/>
      <c r="E30" s="58"/>
      <c r="F30" s="59"/>
      <c r="G30" s="59"/>
      <c r="H30" s="59"/>
      <c r="I30" s="59"/>
      <c r="J30" s="59"/>
      <c r="K30" s="61"/>
      <c r="M30" s="124"/>
    </row>
    <row r="31" spans="1:13" ht="15" hidden="1">
      <c r="A31" s="128"/>
      <c r="B31" s="128"/>
      <c r="C31" s="123"/>
      <c r="D31" s="8"/>
      <c r="E31" s="64"/>
      <c r="F31" s="45"/>
      <c r="G31" s="45"/>
      <c r="H31" s="45"/>
      <c r="I31" s="45"/>
      <c r="J31" s="45"/>
      <c r="K31" s="65"/>
      <c r="M31" s="125"/>
    </row>
    <row r="32" spans="1:13" ht="15" hidden="1">
      <c r="A32" s="128"/>
      <c r="B32" s="128"/>
      <c r="C32" s="123"/>
      <c r="D32" s="8"/>
      <c r="E32" s="64"/>
      <c r="F32" s="45"/>
      <c r="G32" s="45"/>
      <c r="H32" s="45"/>
      <c r="I32" s="45"/>
      <c r="J32" s="45"/>
      <c r="K32" s="65"/>
      <c r="M32" s="126"/>
    </row>
    <row r="33" spans="1:13" ht="21.75" customHeight="1" hidden="1" thickBot="1">
      <c r="A33" s="128"/>
      <c r="B33" s="128"/>
      <c r="C33" s="123"/>
      <c r="D33" s="14"/>
      <c r="E33" s="70"/>
      <c r="F33" s="71"/>
      <c r="G33" s="71"/>
      <c r="H33" s="71"/>
      <c r="I33" s="71"/>
      <c r="J33" s="71"/>
      <c r="K33" s="72"/>
      <c r="M33" s="47"/>
    </row>
    <row r="34" spans="1:13" ht="15.75" thickTop="1">
      <c r="A34" s="127" t="s">
        <v>26</v>
      </c>
      <c r="B34" s="127" t="s">
        <v>63</v>
      </c>
      <c r="C34" s="122" t="s">
        <v>23</v>
      </c>
      <c r="D34" s="12">
        <v>71200</v>
      </c>
      <c r="E34" s="58" t="s">
        <v>29</v>
      </c>
      <c r="F34" s="60"/>
      <c r="G34" s="60"/>
      <c r="H34" s="60"/>
      <c r="I34" s="60"/>
      <c r="J34" s="73"/>
      <c r="K34" s="74"/>
      <c r="M34" s="124">
        <v>52364</v>
      </c>
    </row>
    <row r="35" spans="1:13" ht="24">
      <c r="A35" s="128"/>
      <c r="B35" s="128"/>
      <c r="C35" s="123"/>
      <c r="D35" s="82">
        <v>71400</v>
      </c>
      <c r="E35" s="64" t="s">
        <v>55</v>
      </c>
      <c r="F35" s="45"/>
      <c r="G35" s="45"/>
      <c r="H35" s="45"/>
      <c r="I35" s="45"/>
      <c r="J35" s="45"/>
      <c r="K35" s="65"/>
      <c r="M35" s="125"/>
    </row>
    <row r="36" spans="1:13" ht="15">
      <c r="A36" s="128"/>
      <c r="B36" s="128"/>
      <c r="C36" s="123"/>
      <c r="D36" s="82">
        <v>72300</v>
      </c>
      <c r="E36" s="64" t="s">
        <v>57</v>
      </c>
      <c r="F36" s="45"/>
      <c r="G36" s="45"/>
      <c r="H36" s="45"/>
      <c r="I36" s="45"/>
      <c r="J36" s="45"/>
      <c r="K36" s="65"/>
      <c r="M36" s="125"/>
    </row>
    <row r="37" spans="1:13" ht="15">
      <c r="A37" s="128"/>
      <c r="B37" s="128"/>
      <c r="C37" s="123"/>
      <c r="D37" s="80">
        <v>71600</v>
      </c>
      <c r="E37" s="64" t="s">
        <v>19</v>
      </c>
      <c r="F37" s="45"/>
      <c r="G37" s="45"/>
      <c r="H37" s="45"/>
      <c r="I37" s="45"/>
      <c r="J37" s="45"/>
      <c r="K37" s="65"/>
      <c r="M37" s="125"/>
    </row>
    <row r="38" spans="1:13" ht="15">
      <c r="A38" s="128"/>
      <c r="B38" s="128"/>
      <c r="C38" s="123"/>
      <c r="D38" s="8">
        <v>74500</v>
      </c>
      <c r="E38" s="64" t="s">
        <v>40</v>
      </c>
      <c r="F38" s="45"/>
      <c r="G38" s="45"/>
      <c r="H38" s="45"/>
      <c r="I38" s="45"/>
      <c r="J38" s="45"/>
      <c r="K38" s="65"/>
      <c r="M38" s="126"/>
    </row>
    <row r="39" spans="1:13" ht="15.75" thickBot="1">
      <c r="A39" s="129"/>
      <c r="B39" s="129"/>
      <c r="C39" s="130"/>
      <c r="D39" s="84"/>
      <c r="E39" s="85" t="s">
        <v>27</v>
      </c>
      <c r="F39" s="86">
        <f>SUM(F34:F38)</f>
        <v>0</v>
      </c>
      <c r="G39" s="86">
        <f>SUM(G34:G38)</f>
        <v>0</v>
      </c>
      <c r="H39" s="86">
        <f>SUM(H34:H38)</f>
        <v>0</v>
      </c>
      <c r="I39" s="86"/>
      <c r="J39" s="86">
        <f>SUM(J34:J38)</f>
        <v>0</v>
      </c>
      <c r="K39" s="87"/>
      <c r="M39" s="46">
        <f>M34-J39</f>
        <v>52364</v>
      </c>
    </row>
    <row r="40" spans="1:13" ht="15.75">
      <c r="A40" s="43"/>
      <c r="B40" s="15"/>
      <c r="C40" s="89"/>
      <c r="D40" s="11"/>
      <c r="E40" s="75"/>
      <c r="F40" s="62"/>
      <c r="G40" s="62"/>
      <c r="H40" s="62"/>
      <c r="I40" s="62"/>
      <c r="J40" s="62"/>
      <c r="K40" s="63"/>
      <c r="M40" s="27"/>
    </row>
    <row r="41" spans="1:13" ht="15.75">
      <c r="A41" s="44"/>
      <c r="B41" s="50"/>
      <c r="C41" s="50"/>
      <c r="D41" s="8"/>
      <c r="E41" s="76" t="s">
        <v>28</v>
      </c>
      <c r="F41" s="45">
        <f>F12+F21+F29+F33+F39</f>
        <v>0</v>
      </c>
      <c r="G41" s="45">
        <f>G12+G21+G29+G33+G39</f>
        <v>0</v>
      </c>
      <c r="H41" s="45">
        <f>H12+H21+H29+H33+H39</f>
        <v>0</v>
      </c>
      <c r="I41" s="45"/>
      <c r="J41" s="45">
        <f>J12+J21+J29+J33+J39</f>
        <v>0</v>
      </c>
      <c r="K41" s="65"/>
      <c r="M41" s="28">
        <f>M12+M21+M39</f>
        <v>611364</v>
      </c>
    </row>
    <row r="44" spans="5:13" ht="15">
      <c r="E44" s="3"/>
      <c r="F44" s="3" t="s">
        <v>12</v>
      </c>
      <c r="G44" s="3" t="s">
        <v>13</v>
      </c>
      <c r="H44" s="3" t="s">
        <v>14</v>
      </c>
      <c r="I44" s="3"/>
      <c r="J44" s="23" t="s">
        <v>15</v>
      </c>
      <c r="M44" s="52"/>
    </row>
    <row r="45" spans="4:13" ht="15">
      <c r="D45" s="8">
        <v>71200</v>
      </c>
      <c r="E45" s="4" t="s">
        <v>16</v>
      </c>
      <c r="F45" s="5">
        <f>F4+F13+F22+F30+F34</f>
        <v>0</v>
      </c>
      <c r="G45" s="5">
        <f>G4+G13+G22+G30+G34</f>
        <v>0</v>
      </c>
      <c r="H45" s="5">
        <f>H4+H13+H22+H30+H34</f>
        <v>0</v>
      </c>
      <c r="I45" s="5"/>
      <c r="J45" s="23">
        <f aca="true" t="shared" si="0" ref="J45:J53">SUM(F45:I45)</f>
        <v>0</v>
      </c>
      <c r="M45" s="52"/>
    </row>
    <row r="46" spans="4:13" ht="15">
      <c r="D46" s="8">
        <v>71300</v>
      </c>
      <c r="E46" s="4" t="s">
        <v>17</v>
      </c>
      <c r="F46" s="5">
        <f>F5+F14+F23+F31</f>
        <v>0</v>
      </c>
      <c r="G46" s="5">
        <f>G5+G14+G23+G31</f>
        <v>0</v>
      </c>
      <c r="H46" s="5">
        <f>H5+H14+H23+H31</f>
        <v>0</v>
      </c>
      <c r="I46" s="5"/>
      <c r="J46" s="23">
        <f t="shared" si="0"/>
        <v>0</v>
      </c>
      <c r="M46" s="52"/>
    </row>
    <row r="47" spans="4:13" ht="24">
      <c r="D47" s="77">
        <v>71400</v>
      </c>
      <c r="E47" s="4" t="s">
        <v>51</v>
      </c>
      <c r="F47" s="5">
        <f aca="true" t="shared" si="1" ref="F47:H49">F6+F15+F24+F35</f>
        <v>0</v>
      </c>
      <c r="G47" s="5">
        <f t="shared" si="1"/>
        <v>0</v>
      </c>
      <c r="H47" s="5">
        <f t="shared" si="1"/>
        <v>0</v>
      </c>
      <c r="I47" s="5"/>
      <c r="J47" s="23">
        <f t="shared" si="0"/>
        <v>0</v>
      </c>
      <c r="K47" s="51"/>
      <c r="M47" s="52"/>
    </row>
    <row r="48" spans="4:13" ht="15">
      <c r="D48" s="77">
        <v>72300</v>
      </c>
      <c r="E48" s="4" t="s">
        <v>18</v>
      </c>
      <c r="F48" s="5">
        <f t="shared" si="1"/>
        <v>0</v>
      </c>
      <c r="G48" s="5">
        <f t="shared" si="1"/>
        <v>0</v>
      </c>
      <c r="H48" s="5">
        <f t="shared" si="1"/>
        <v>0</v>
      </c>
      <c r="I48" s="5"/>
      <c r="J48" s="23">
        <f t="shared" si="0"/>
        <v>0</v>
      </c>
      <c r="M48" s="52"/>
    </row>
    <row r="49" spans="4:13" ht="15">
      <c r="D49" s="8">
        <v>71600</v>
      </c>
      <c r="E49" s="4" t="s">
        <v>19</v>
      </c>
      <c r="F49" s="5">
        <f t="shared" si="1"/>
        <v>0</v>
      </c>
      <c r="G49" s="5">
        <f t="shared" si="1"/>
        <v>0</v>
      </c>
      <c r="H49" s="5">
        <f t="shared" si="1"/>
        <v>0</v>
      </c>
      <c r="I49" s="5"/>
      <c r="J49" s="23">
        <f t="shared" si="0"/>
        <v>0</v>
      </c>
      <c r="M49" s="52"/>
    </row>
    <row r="50" spans="4:13" ht="15">
      <c r="D50" s="8">
        <v>72200</v>
      </c>
      <c r="E50" s="4" t="s">
        <v>58</v>
      </c>
      <c r="F50" s="5">
        <f>F9+F18+F27</f>
        <v>0</v>
      </c>
      <c r="G50" s="5">
        <f>G9+G18+G27</f>
        <v>0</v>
      </c>
      <c r="H50" s="5">
        <f>H9+H18+H27</f>
        <v>0</v>
      </c>
      <c r="I50" s="5"/>
      <c r="J50" s="23">
        <f t="shared" si="0"/>
        <v>0</v>
      </c>
      <c r="M50" s="52"/>
    </row>
    <row r="51" spans="4:13" ht="15">
      <c r="D51" s="8">
        <v>72500</v>
      </c>
      <c r="E51" s="4" t="s">
        <v>59</v>
      </c>
      <c r="F51" s="5">
        <f>F10+F19</f>
        <v>0</v>
      </c>
      <c r="G51" s="5">
        <f>G10+G19</f>
        <v>0</v>
      </c>
      <c r="H51" s="5">
        <f>H10+H19</f>
        <v>0</v>
      </c>
      <c r="I51" s="5"/>
      <c r="J51" s="23">
        <f t="shared" si="0"/>
        <v>0</v>
      </c>
      <c r="M51" s="52"/>
    </row>
    <row r="52" spans="4:13" ht="15">
      <c r="D52" s="8">
        <v>74500</v>
      </c>
      <c r="E52" s="6" t="s">
        <v>20</v>
      </c>
      <c r="F52" s="5">
        <f>F11+F20+F28+F32+F38</f>
        <v>0</v>
      </c>
      <c r="G52" s="5">
        <f>G11+G20+G28+G32+G38</f>
        <v>0</v>
      </c>
      <c r="H52" s="5">
        <f>H11+H20+H28+H32+H38</f>
        <v>0</v>
      </c>
      <c r="I52" s="5"/>
      <c r="J52" s="23">
        <f t="shared" si="0"/>
        <v>0</v>
      </c>
      <c r="M52" s="52"/>
    </row>
    <row r="53" spans="5:13" ht="15">
      <c r="E53" s="3" t="s">
        <v>15</v>
      </c>
      <c r="F53" s="7">
        <f>SUM(F45:F52)</f>
        <v>0</v>
      </c>
      <c r="G53" s="7">
        <f>SUM(G45:G52)</f>
        <v>0</v>
      </c>
      <c r="H53" s="7">
        <f>SUM(H45:H52)</f>
        <v>0</v>
      </c>
      <c r="I53" s="7"/>
      <c r="J53" s="23">
        <f t="shared" si="0"/>
        <v>0</v>
      </c>
      <c r="M53" s="52"/>
    </row>
    <row r="54" ht="15">
      <c r="M54" s="53"/>
    </row>
  </sheetData>
  <sheetProtection/>
  <mergeCells count="20">
    <mergeCell ref="A4:A12"/>
    <mergeCell ref="B4:B12"/>
    <mergeCell ref="C4:C12"/>
    <mergeCell ref="M4:M11"/>
    <mergeCell ref="A13:A21"/>
    <mergeCell ref="B13:B21"/>
    <mergeCell ref="C13:C21"/>
    <mergeCell ref="M13:M20"/>
    <mergeCell ref="A22:A29"/>
    <mergeCell ref="B22:B29"/>
    <mergeCell ref="C22:C29"/>
    <mergeCell ref="M22:M28"/>
    <mergeCell ref="A30:A33"/>
    <mergeCell ref="B30:B33"/>
    <mergeCell ref="C30:C33"/>
    <mergeCell ref="M30:M32"/>
    <mergeCell ref="A34:A39"/>
    <mergeCell ref="B34:B39"/>
    <mergeCell ref="C34:C39"/>
    <mergeCell ref="M34:M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PageLayoutView="0" workbookViewId="0" topLeftCell="A1">
      <selection activeCell="Q32" sqref="Q32"/>
    </sheetView>
  </sheetViews>
  <sheetFormatPr defaultColWidth="10.875" defaultRowHeight="15.75"/>
  <cols>
    <col min="1" max="1" width="8.375" style="55" customWidth="1"/>
    <col min="2" max="2" width="8.25390625" style="55" customWidth="1"/>
    <col min="3" max="3" width="8.00390625" style="55" customWidth="1"/>
    <col min="4" max="4" width="16.50390625" style="55" customWidth="1"/>
    <col min="5" max="5" width="1.12109375" style="49" customWidth="1"/>
    <col min="6" max="9" width="12.125" style="55" customWidth="1"/>
    <col min="10" max="10" width="8.875" style="55" bestFit="1" customWidth="1"/>
    <col min="11" max="11" width="1.12109375" style="55" customWidth="1"/>
    <col min="12" max="12" width="10.875" style="49" customWidth="1"/>
    <col min="13" max="13" width="10.00390625" style="49" customWidth="1"/>
    <col min="14" max="14" width="1.75390625" style="49" customWidth="1"/>
    <col min="15" max="15" width="9.875" style="49" customWidth="1"/>
    <col min="16" max="16" width="2.625" style="49" customWidth="1"/>
    <col min="17" max="17" width="10.25390625" style="49" customWidth="1"/>
    <col min="18" max="18" width="7.375" style="49" customWidth="1"/>
    <col min="19" max="19" width="6.125" style="55" customWidth="1"/>
    <col min="20" max="21" width="7.125" style="49" customWidth="1"/>
    <col min="22" max="16384" width="10.875" style="55" customWidth="1"/>
  </cols>
  <sheetData>
    <row r="1" spans="1:22" ht="15.75">
      <c r="A1" s="99"/>
      <c r="B1" s="99"/>
      <c r="C1" s="99"/>
      <c r="D1" s="99"/>
      <c r="F1" s="99"/>
      <c r="G1" s="99"/>
      <c r="H1" s="99"/>
      <c r="I1" s="99"/>
      <c r="J1" s="99"/>
      <c r="L1" s="115"/>
      <c r="M1" s="115"/>
      <c r="N1" s="116"/>
      <c r="O1" s="115"/>
      <c r="P1" s="104"/>
      <c r="Q1" s="140"/>
      <c r="R1" s="140"/>
      <c r="S1" s="105"/>
      <c r="T1" s="104"/>
      <c r="U1" s="104"/>
      <c r="V1" s="105"/>
    </row>
    <row r="2" spans="1:23" ht="76.5" customHeight="1">
      <c r="A2" s="101" t="s">
        <v>73</v>
      </c>
      <c r="B2" s="97" t="s">
        <v>72</v>
      </c>
      <c r="C2" s="98" t="s">
        <v>74</v>
      </c>
      <c r="D2" s="98" t="s">
        <v>96</v>
      </c>
      <c r="F2" s="100" t="s">
        <v>114</v>
      </c>
      <c r="G2" s="100" t="s">
        <v>115</v>
      </c>
      <c r="H2" s="100" t="s">
        <v>110</v>
      </c>
      <c r="I2" s="100" t="s">
        <v>111</v>
      </c>
      <c r="J2" s="100" t="s">
        <v>102</v>
      </c>
      <c r="K2" s="57"/>
      <c r="L2" s="113" t="s">
        <v>112</v>
      </c>
      <c r="M2" s="117" t="s">
        <v>117</v>
      </c>
      <c r="N2" s="112"/>
      <c r="O2" s="114" t="s">
        <v>113</v>
      </c>
      <c r="P2" s="107"/>
      <c r="Q2" s="107"/>
      <c r="R2" s="107"/>
      <c r="S2" s="108"/>
      <c r="T2" s="109"/>
      <c r="U2" s="109"/>
      <c r="V2" s="110"/>
      <c r="W2" s="111"/>
    </row>
    <row r="3" spans="1:24" ht="15.75">
      <c r="A3" s="147">
        <v>1.1</v>
      </c>
      <c r="B3" s="148" t="s">
        <v>75</v>
      </c>
      <c r="C3" s="148" t="s">
        <v>97</v>
      </c>
      <c r="D3" s="149" t="s">
        <v>99</v>
      </c>
      <c r="E3" s="150"/>
      <c r="F3" s="148" t="s">
        <v>99</v>
      </c>
      <c r="G3" s="148" t="s">
        <v>99</v>
      </c>
      <c r="H3" s="151">
        <v>6</v>
      </c>
      <c r="I3" s="152" t="s">
        <v>99</v>
      </c>
      <c r="J3" s="151">
        <v>1</v>
      </c>
      <c r="K3" s="153"/>
      <c r="L3" s="154">
        <v>26000</v>
      </c>
      <c r="M3" s="155">
        <f>SUM(L3:L13)</f>
        <v>290000</v>
      </c>
      <c r="N3" s="154"/>
      <c r="O3" s="156" t="s">
        <v>125</v>
      </c>
      <c r="P3" s="156"/>
      <c r="Q3" s="156"/>
      <c r="R3" s="156"/>
      <c r="S3" s="157"/>
      <c r="T3" s="156"/>
      <c r="U3" s="156"/>
      <c r="V3" s="157"/>
      <c r="W3" s="157"/>
      <c r="X3" s="168"/>
    </row>
    <row r="4" spans="1:24" ht="15.75">
      <c r="A4" s="147"/>
      <c r="B4" s="158" t="s">
        <v>76</v>
      </c>
      <c r="C4" s="158" t="s">
        <v>97</v>
      </c>
      <c r="D4" s="159" t="s">
        <v>99</v>
      </c>
      <c r="E4" s="150"/>
      <c r="F4" s="158" t="s">
        <v>99</v>
      </c>
      <c r="G4" s="158" t="s">
        <v>99</v>
      </c>
      <c r="H4" s="151">
        <v>6</v>
      </c>
      <c r="I4" s="152" t="s">
        <v>99</v>
      </c>
      <c r="J4" s="151">
        <v>1</v>
      </c>
      <c r="K4" s="153"/>
      <c r="L4" s="154">
        <v>26000</v>
      </c>
      <c r="M4" s="160"/>
      <c r="N4" s="154"/>
      <c r="O4" s="156" t="s">
        <v>125</v>
      </c>
      <c r="P4" s="156"/>
      <c r="Q4" s="156"/>
      <c r="R4" s="156"/>
      <c r="S4" s="157"/>
      <c r="T4" s="157"/>
      <c r="U4" s="157"/>
      <c r="V4" s="157"/>
      <c r="W4" s="157"/>
      <c r="X4" s="168"/>
    </row>
    <row r="5" spans="1:24" ht="15.75">
      <c r="A5" s="147"/>
      <c r="B5" s="158" t="s">
        <v>77</v>
      </c>
      <c r="C5" s="158" t="s">
        <v>98</v>
      </c>
      <c r="D5" s="159" t="s">
        <v>100</v>
      </c>
      <c r="E5" s="150"/>
      <c r="F5" s="151">
        <v>1</v>
      </c>
      <c r="G5" s="151">
        <v>1</v>
      </c>
      <c r="H5" s="152" t="s">
        <v>99</v>
      </c>
      <c r="I5" s="152" t="s">
        <v>99</v>
      </c>
      <c r="J5" s="151">
        <v>1</v>
      </c>
      <c r="K5" s="153"/>
      <c r="L5" s="154">
        <f>(1*500*30)+(5000)+(1*250*30)</f>
        <v>27500</v>
      </c>
      <c r="M5" s="160"/>
      <c r="N5" s="154"/>
      <c r="O5" s="156" t="s">
        <v>119</v>
      </c>
      <c r="P5" s="156"/>
      <c r="Q5" s="156"/>
      <c r="R5" s="156"/>
      <c r="S5" s="157"/>
      <c r="T5" s="157"/>
      <c r="U5" s="157"/>
      <c r="V5" s="157"/>
      <c r="W5" s="157"/>
      <c r="X5" s="168"/>
    </row>
    <row r="6" spans="1:24" ht="15.75">
      <c r="A6" s="147"/>
      <c r="B6" s="158" t="s">
        <v>78</v>
      </c>
      <c r="C6" s="158" t="s">
        <v>98</v>
      </c>
      <c r="D6" s="159" t="s">
        <v>100</v>
      </c>
      <c r="E6" s="150"/>
      <c r="F6" s="151">
        <v>1</v>
      </c>
      <c r="G6" s="151">
        <v>1</v>
      </c>
      <c r="H6" s="152" t="s">
        <v>99</v>
      </c>
      <c r="I6" s="152" t="s">
        <v>99</v>
      </c>
      <c r="J6" s="151">
        <v>1</v>
      </c>
      <c r="K6" s="153"/>
      <c r="L6" s="154">
        <f>(1*500*30)+(5000)+(1*250*30)</f>
        <v>27500</v>
      </c>
      <c r="M6" s="160"/>
      <c r="N6" s="154"/>
      <c r="O6" s="156" t="s">
        <v>119</v>
      </c>
      <c r="P6" s="156"/>
      <c r="Q6" s="156"/>
      <c r="R6" s="156"/>
      <c r="S6" s="157"/>
      <c r="T6" s="156"/>
      <c r="U6" s="156"/>
      <c r="V6" s="157"/>
      <c r="W6" s="157"/>
      <c r="X6" s="168"/>
    </row>
    <row r="7" spans="1:24" ht="15.75">
      <c r="A7" s="161"/>
      <c r="B7" s="162" t="s">
        <v>79</v>
      </c>
      <c r="C7" s="162" t="s">
        <v>97</v>
      </c>
      <c r="D7" s="163" t="s">
        <v>99</v>
      </c>
      <c r="E7" s="150"/>
      <c r="F7" s="164" t="s">
        <v>99</v>
      </c>
      <c r="G7" s="164" t="s">
        <v>99</v>
      </c>
      <c r="H7" s="165">
        <v>6</v>
      </c>
      <c r="I7" s="164" t="s">
        <v>99</v>
      </c>
      <c r="J7" s="165">
        <v>1</v>
      </c>
      <c r="K7" s="153"/>
      <c r="L7" s="166">
        <v>26000</v>
      </c>
      <c r="M7" s="160"/>
      <c r="N7" s="154"/>
      <c r="O7" s="156" t="s">
        <v>125</v>
      </c>
      <c r="P7" s="156"/>
      <c r="Q7" s="156"/>
      <c r="R7" s="156"/>
      <c r="S7" s="157"/>
      <c r="T7" s="156"/>
      <c r="U7" s="156"/>
      <c r="V7" s="157"/>
      <c r="W7" s="157"/>
      <c r="X7" s="168"/>
    </row>
    <row r="8" spans="1:24" ht="15.75">
      <c r="A8" s="147">
        <v>1.2</v>
      </c>
      <c r="B8" s="148" t="s">
        <v>80</v>
      </c>
      <c r="C8" s="158" t="s">
        <v>97</v>
      </c>
      <c r="D8" s="149" t="s">
        <v>99</v>
      </c>
      <c r="E8" s="150"/>
      <c r="F8" s="152" t="s">
        <v>99</v>
      </c>
      <c r="G8" s="152" t="s">
        <v>99</v>
      </c>
      <c r="H8" s="151">
        <v>6</v>
      </c>
      <c r="I8" s="152" t="s">
        <v>99</v>
      </c>
      <c r="J8" s="151">
        <v>1</v>
      </c>
      <c r="K8" s="153"/>
      <c r="L8" s="154">
        <v>26000</v>
      </c>
      <c r="M8" s="160"/>
      <c r="N8" s="154"/>
      <c r="O8" s="156" t="s">
        <v>125</v>
      </c>
      <c r="P8" s="156"/>
      <c r="Q8" s="156"/>
      <c r="R8" s="156"/>
      <c r="S8" s="157"/>
      <c r="T8" s="156"/>
      <c r="U8" s="156"/>
      <c r="V8" s="157"/>
      <c r="W8" s="157"/>
      <c r="X8" s="168"/>
    </row>
    <row r="9" spans="1:24" ht="15.75">
      <c r="A9" s="147"/>
      <c r="B9" s="158" t="s">
        <v>81</v>
      </c>
      <c r="C9" s="158" t="s">
        <v>97</v>
      </c>
      <c r="D9" s="159" t="s">
        <v>99</v>
      </c>
      <c r="E9" s="150"/>
      <c r="F9" s="152" t="s">
        <v>99</v>
      </c>
      <c r="G9" s="152" t="s">
        <v>99</v>
      </c>
      <c r="H9" s="151">
        <v>6</v>
      </c>
      <c r="I9" s="152" t="s">
        <v>99</v>
      </c>
      <c r="J9" s="151">
        <v>1</v>
      </c>
      <c r="K9" s="153"/>
      <c r="L9" s="154">
        <v>26000</v>
      </c>
      <c r="M9" s="160"/>
      <c r="N9" s="154"/>
      <c r="O9" s="156" t="s">
        <v>125</v>
      </c>
      <c r="P9" s="156"/>
      <c r="Q9" s="156"/>
      <c r="R9" s="156"/>
      <c r="S9" s="157"/>
      <c r="T9" s="156"/>
      <c r="U9" s="156"/>
      <c r="V9" s="157"/>
      <c r="W9" s="157"/>
      <c r="X9" s="168"/>
    </row>
    <row r="10" spans="1:24" ht="15.75">
      <c r="A10" s="147"/>
      <c r="B10" s="158" t="s">
        <v>82</v>
      </c>
      <c r="C10" s="158" t="s">
        <v>97</v>
      </c>
      <c r="D10" s="159" t="s">
        <v>99</v>
      </c>
      <c r="E10" s="150"/>
      <c r="F10" s="152" t="s">
        <v>99</v>
      </c>
      <c r="G10" s="152" t="s">
        <v>99</v>
      </c>
      <c r="H10" s="151">
        <v>6</v>
      </c>
      <c r="I10" s="152" t="s">
        <v>99</v>
      </c>
      <c r="J10" s="151">
        <v>1</v>
      </c>
      <c r="K10" s="153"/>
      <c r="L10" s="154">
        <v>26000</v>
      </c>
      <c r="M10" s="160"/>
      <c r="N10" s="154"/>
      <c r="O10" s="156" t="s">
        <v>125</v>
      </c>
      <c r="P10" s="156"/>
      <c r="Q10" s="156"/>
      <c r="R10" s="156"/>
      <c r="S10" s="157"/>
      <c r="T10" s="156"/>
      <c r="U10" s="156"/>
      <c r="V10" s="157"/>
      <c r="W10" s="157"/>
      <c r="X10" s="168"/>
    </row>
    <row r="11" spans="1:24" ht="15.75">
      <c r="A11" s="161"/>
      <c r="B11" s="162" t="s">
        <v>83</v>
      </c>
      <c r="C11" s="162" t="s">
        <v>97</v>
      </c>
      <c r="D11" s="163" t="s">
        <v>99</v>
      </c>
      <c r="E11" s="150"/>
      <c r="F11" s="164" t="s">
        <v>99</v>
      </c>
      <c r="G11" s="164" t="s">
        <v>99</v>
      </c>
      <c r="H11" s="165">
        <v>6</v>
      </c>
      <c r="I11" s="164" t="s">
        <v>99</v>
      </c>
      <c r="J11" s="165">
        <v>1</v>
      </c>
      <c r="K11" s="153"/>
      <c r="L11" s="166">
        <v>26000</v>
      </c>
      <c r="M11" s="160"/>
      <c r="N11" s="154"/>
      <c r="O11" s="154" t="s">
        <v>125</v>
      </c>
      <c r="P11" s="156"/>
      <c r="Q11" s="156"/>
      <c r="R11" s="156"/>
      <c r="S11" s="157"/>
      <c r="T11" s="156"/>
      <c r="U11" s="156"/>
      <c r="V11" s="157"/>
      <c r="W11" s="157"/>
      <c r="X11" s="168"/>
    </row>
    <row r="12" spans="1:24" ht="15.75">
      <c r="A12" s="147">
        <v>1.3</v>
      </c>
      <c r="B12" s="148" t="s">
        <v>84</v>
      </c>
      <c r="C12" s="158" t="s">
        <v>97</v>
      </c>
      <c r="D12" s="149" t="s">
        <v>99</v>
      </c>
      <c r="E12" s="150"/>
      <c r="F12" s="152" t="s">
        <v>99</v>
      </c>
      <c r="G12" s="152" t="s">
        <v>99</v>
      </c>
      <c r="H12" s="151">
        <v>6</v>
      </c>
      <c r="I12" s="152" t="s">
        <v>99</v>
      </c>
      <c r="J12" s="151">
        <v>1</v>
      </c>
      <c r="K12" s="153"/>
      <c r="L12" s="154">
        <v>26000</v>
      </c>
      <c r="M12" s="160"/>
      <c r="N12" s="154"/>
      <c r="O12" s="156" t="s">
        <v>125</v>
      </c>
      <c r="P12" s="156"/>
      <c r="Q12" s="156"/>
      <c r="R12" s="156"/>
      <c r="S12" s="157"/>
      <c r="T12" s="156"/>
      <c r="U12" s="156"/>
      <c r="V12" s="157"/>
      <c r="W12" s="157"/>
      <c r="X12" s="168"/>
    </row>
    <row r="13" spans="1:24" ht="15.75">
      <c r="A13" s="161"/>
      <c r="B13" s="162" t="s">
        <v>85</v>
      </c>
      <c r="C13" s="162" t="s">
        <v>97</v>
      </c>
      <c r="D13" s="163" t="s">
        <v>99</v>
      </c>
      <c r="E13" s="150"/>
      <c r="F13" s="164" t="s">
        <v>99</v>
      </c>
      <c r="G13" s="164" t="s">
        <v>99</v>
      </c>
      <c r="H13" s="165">
        <v>6</v>
      </c>
      <c r="I13" s="164" t="s">
        <v>99</v>
      </c>
      <c r="J13" s="165">
        <v>1</v>
      </c>
      <c r="K13" s="153"/>
      <c r="L13" s="166">
        <v>27000</v>
      </c>
      <c r="M13" s="167"/>
      <c r="N13" s="154"/>
      <c r="O13" s="156" t="s">
        <v>125</v>
      </c>
      <c r="P13" s="156"/>
      <c r="Q13" s="156"/>
      <c r="R13" s="156"/>
      <c r="S13" s="157"/>
      <c r="T13" s="156"/>
      <c r="U13" s="156"/>
      <c r="V13" s="157"/>
      <c r="W13" s="157"/>
      <c r="X13" s="168"/>
    </row>
    <row r="14" spans="1:24" ht="15.75">
      <c r="A14" s="169">
        <v>2.1</v>
      </c>
      <c r="B14" s="170" t="s">
        <v>86</v>
      </c>
      <c r="C14" s="170" t="s">
        <v>98</v>
      </c>
      <c r="D14" s="171" t="s">
        <v>100</v>
      </c>
      <c r="E14" s="172"/>
      <c r="F14" s="173">
        <v>1</v>
      </c>
      <c r="G14" s="173">
        <v>1</v>
      </c>
      <c r="H14" s="174" t="s">
        <v>99</v>
      </c>
      <c r="I14" s="174" t="s">
        <v>99</v>
      </c>
      <c r="J14" s="173">
        <v>1</v>
      </c>
      <c r="K14" s="175"/>
      <c r="L14" s="176">
        <f>(1*500*30)+(5000)+(1*250*30)</f>
        <v>27500</v>
      </c>
      <c r="M14" s="177">
        <f>SUM(L14:L24)</f>
        <v>269000</v>
      </c>
      <c r="N14" s="176"/>
      <c r="O14" s="178" t="s">
        <v>119</v>
      </c>
      <c r="P14" s="178"/>
      <c r="Q14" s="178"/>
      <c r="R14" s="178"/>
      <c r="S14" s="179"/>
      <c r="T14" s="178"/>
      <c r="U14" s="178"/>
      <c r="V14" s="179"/>
      <c r="W14" s="179"/>
      <c r="X14" s="180"/>
    </row>
    <row r="15" spans="1:24" ht="15.75">
      <c r="A15" s="169"/>
      <c r="B15" s="181" t="s">
        <v>87</v>
      </c>
      <c r="C15" s="181" t="s">
        <v>98</v>
      </c>
      <c r="D15" s="171" t="s">
        <v>100</v>
      </c>
      <c r="E15" s="172"/>
      <c r="F15" s="173">
        <v>1</v>
      </c>
      <c r="G15" s="173">
        <v>1</v>
      </c>
      <c r="H15" s="174" t="s">
        <v>99</v>
      </c>
      <c r="I15" s="174" t="s">
        <v>99</v>
      </c>
      <c r="J15" s="173">
        <v>1</v>
      </c>
      <c r="K15" s="175"/>
      <c r="L15" s="176">
        <f>(1*500*30)+(5000)+(1*250*30)</f>
        <v>27500</v>
      </c>
      <c r="M15" s="182"/>
      <c r="N15" s="176"/>
      <c r="O15" s="178" t="s">
        <v>119</v>
      </c>
      <c r="P15" s="178"/>
      <c r="Q15" s="178"/>
      <c r="R15" s="178"/>
      <c r="S15" s="179"/>
      <c r="T15" s="178"/>
      <c r="U15" s="178"/>
      <c r="V15" s="179"/>
      <c r="W15" s="179"/>
      <c r="X15" s="180"/>
    </row>
    <row r="16" spans="1:24" ht="15.75">
      <c r="A16" s="169"/>
      <c r="B16" s="181" t="s">
        <v>88</v>
      </c>
      <c r="C16" s="181" t="s">
        <v>98</v>
      </c>
      <c r="D16" s="171" t="s">
        <v>100</v>
      </c>
      <c r="E16" s="172"/>
      <c r="F16" s="173">
        <v>1</v>
      </c>
      <c r="G16" s="173">
        <v>1</v>
      </c>
      <c r="H16" s="174" t="s">
        <v>99</v>
      </c>
      <c r="I16" s="174" t="s">
        <v>99</v>
      </c>
      <c r="J16" s="173">
        <v>1</v>
      </c>
      <c r="K16" s="175"/>
      <c r="L16" s="176">
        <f>(1*500*30)+(5000)+(1*250*30)</f>
        <v>27500</v>
      </c>
      <c r="M16" s="182"/>
      <c r="N16" s="176"/>
      <c r="O16" s="178" t="s">
        <v>119</v>
      </c>
      <c r="P16" s="178"/>
      <c r="Q16" s="178"/>
      <c r="R16" s="178"/>
      <c r="S16" s="179"/>
      <c r="T16" s="178"/>
      <c r="U16" s="178"/>
      <c r="V16" s="179"/>
      <c r="W16" s="179"/>
      <c r="X16" s="180"/>
    </row>
    <row r="17" spans="1:24" ht="15.75">
      <c r="A17" s="169"/>
      <c r="B17" s="181" t="s">
        <v>89</v>
      </c>
      <c r="C17" s="181" t="s">
        <v>98</v>
      </c>
      <c r="D17" s="171" t="s">
        <v>100</v>
      </c>
      <c r="E17" s="172"/>
      <c r="F17" s="183">
        <v>1</v>
      </c>
      <c r="G17" s="183">
        <v>1</v>
      </c>
      <c r="H17" s="184" t="s">
        <v>99</v>
      </c>
      <c r="I17" s="184" t="s">
        <v>99</v>
      </c>
      <c r="J17" s="183">
        <v>1</v>
      </c>
      <c r="K17" s="185"/>
      <c r="L17" s="176">
        <f>(1*500*30)+(5000)+(1*250*30)</f>
        <v>27500</v>
      </c>
      <c r="M17" s="182"/>
      <c r="N17" s="176"/>
      <c r="O17" s="178" t="s">
        <v>119</v>
      </c>
      <c r="P17" s="178"/>
      <c r="Q17" s="186"/>
      <c r="R17" s="186"/>
      <c r="S17" s="179"/>
      <c r="T17" s="178"/>
      <c r="U17" s="178"/>
      <c r="V17" s="179"/>
      <c r="W17" s="179"/>
      <c r="X17" s="180"/>
    </row>
    <row r="18" spans="1:24" ht="15.75">
      <c r="A18" s="187"/>
      <c r="B18" s="188" t="s">
        <v>90</v>
      </c>
      <c r="C18" s="188" t="s">
        <v>98</v>
      </c>
      <c r="D18" s="171" t="s">
        <v>100</v>
      </c>
      <c r="E18" s="172"/>
      <c r="F18" s="189">
        <v>1</v>
      </c>
      <c r="G18" s="189">
        <v>1</v>
      </c>
      <c r="H18" s="190" t="s">
        <v>99</v>
      </c>
      <c r="I18" s="190" t="s">
        <v>99</v>
      </c>
      <c r="J18" s="189">
        <v>1</v>
      </c>
      <c r="K18" s="175"/>
      <c r="L18" s="191">
        <f>(1*500*30)+(5000)+(1*250*30)</f>
        <v>27500</v>
      </c>
      <c r="M18" s="182"/>
      <c r="N18" s="176"/>
      <c r="O18" s="178" t="s">
        <v>119</v>
      </c>
      <c r="P18" s="178"/>
      <c r="Q18" s="178"/>
      <c r="R18" s="178"/>
      <c r="S18" s="179"/>
      <c r="T18" s="178"/>
      <c r="U18" s="178"/>
      <c r="V18" s="179"/>
      <c r="W18" s="179"/>
      <c r="X18" s="180"/>
    </row>
    <row r="19" spans="1:24" ht="15.75">
      <c r="A19" s="169">
        <v>2.2</v>
      </c>
      <c r="B19" s="170" t="s">
        <v>91</v>
      </c>
      <c r="C19" s="170" t="s">
        <v>98</v>
      </c>
      <c r="D19" s="192" t="s">
        <v>101</v>
      </c>
      <c r="E19" s="172"/>
      <c r="F19" s="181" t="s">
        <v>99</v>
      </c>
      <c r="G19" s="174">
        <v>1</v>
      </c>
      <c r="H19" s="181" t="s">
        <v>99</v>
      </c>
      <c r="I19" s="181" t="s">
        <v>99</v>
      </c>
      <c r="J19" s="181">
        <v>1</v>
      </c>
      <c r="K19" s="180"/>
      <c r="L19" s="176">
        <f>(1*300*30)</f>
        <v>9000</v>
      </c>
      <c r="M19" s="182"/>
      <c r="N19" s="176"/>
      <c r="O19" s="178" t="s">
        <v>120</v>
      </c>
      <c r="P19" s="178"/>
      <c r="Q19" s="178"/>
      <c r="R19" s="178"/>
      <c r="S19" s="179"/>
      <c r="T19" s="178"/>
      <c r="U19" s="178"/>
      <c r="V19" s="179"/>
      <c r="W19" s="179"/>
      <c r="X19" s="180"/>
    </row>
    <row r="20" spans="1:24" ht="15.75">
      <c r="A20" s="169"/>
      <c r="B20" s="181" t="s">
        <v>92</v>
      </c>
      <c r="C20" s="181" t="s">
        <v>98</v>
      </c>
      <c r="D20" s="171" t="s">
        <v>101</v>
      </c>
      <c r="E20" s="172"/>
      <c r="F20" s="181" t="s">
        <v>99</v>
      </c>
      <c r="G20" s="174">
        <v>1</v>
      </c>
      <c r="H20" s="181" t="s">
        <v>99</v>
      </c>
      <c r="I20" s="181" t="s">
        <v>99</v>
      </c>
      <c r="J20" s="181">
        <v>1</v>
      </c>
      <c r="K20" s="180"/>
      <c r="L20" s="176">
        <f>(1*300*30)</f>
        <v>9000</v>
      </c>
      <c r="M20" s="182"/>
      <c r="N20" s="176"/>
      <c r="O20" s="178" t="s">
        <v>120</v>
      </c>
      <c r="P20" s="178"/>
      <c r="Q20" s="178"/>
      <c r="R20" s="178"/>
      <c r="S20" s="179"/>
      <c r="T20" s="178"/>
      <c r="U20" s="178"/>
      <c r="V20" s="179"/>
      <c r="W20" s="179"/>
      <c r="X20" s="180"/>
    </row>
    <row r="21" spans="1:24" ht="15.75">
      <c r="A21" s="187"/>
      <c r="B21" s="181" t="s">
        <v>93</v>
      </c>
      <c r="C21" s="181" t="s">
        <v>98</v>
      </c>
      <c r="D21" s="193" t="s">
        <v>101</v>
      </c>
      <c r="E21" s="172"/>
      <c r="F21" s="188" t="s">
        <v>99</v>
      </c>
      <c r="G21" s="190">
        <v>1</v>
      </c>
      <c r="H21" s="188" t="s">
        <v>99</v>
      </c>
      <c r="I21" s="188" t="s">
        <v>99</v>
      </c>
      <c r="J21" s="188">
        <v>1</v>
      </c>
      <c r="K21" s="180"/>
      <c r="L21" s="191">
        <f>(1*300*30)</f>
        <v>9000</v>
      </c>
      <c r="M21" s="182"/>
      <c r="N21" s="176"/>
      <c r="O21" s="178" t="s">
        <v>120</v>
      </c>
      <c r="P21" s="178"/>
      <c r="Q21" s="178"/>
      <c r="R21" s="178"/>
      <c r="S21" s="179"/>
      <c r="T21" s="178"/>
      <c r="U21" s="178"/>
      <c r="V21" s="179"/>
      <c r="W21" s="179"/>
      <c r="X21" s="180"/>
    </row>
    <row r="22" spans="1:24" ht="15.75">
      <c r="A22" s="169">
        <v>2.3</v>
      </c>
      <c r="B22" s="170" t="s">
        <v>94</v>
      </c>
      <c r="C22" s="170" t="s">
        <v>98</v>
      </c>
      <c r="D22" s="171" t="s">
        <v>100</v>
      </c>
      <c r="E22" s="172"/>
      <c r="F22" s="181">
        <v>1</v>
      </c>
      <c r="G22" s="174">
        <v>1</v>
      </c>
      <c r="H22" s="181" t="s">
        <v>99</v>
      </c>
      <c r="I22" s="181" t="s">
        <v>99</v>
      </c>
      <c r="J22" s="181">
        <v>1</v>
      </c>
      <c r="K22" s="180"/>
      <c r="L22" s="176">
        <v>32000</v>
      </c>
      <c r="M22" s="182"/>
      <c r="N22" s="176"/>
      <c r="O22" s="178" t="s">
        <v>116</v>
      </c>
      <c r="P22" s="178"/>
      <c r="Q22" s="178"/>
      <c r="R22" s="178"/>
      <c r="S22" s="179"/>
      <c r="T22" s="178"/>
      <c r="U22" s="178"/>
      <c r="V22" s="179"/>
      <c r="W22" s="179"/>
      <c r="X22" s="180"/>
    </row>
    <row r="23" spans="1:24" ht="15.75">
      <c r="A23" s="187"/>
      <c r="B23" s="188" t="s">
        <v>95</v>
      </c>
      <c r="C23" s="188" t="s">
        <v>98</v>
      </c>
      <c r="D23" s="193" t="s">
        <v>100</v>
      </c>
      <c r="E23" s="172"/>
      <c r="F23" s="188">
        <v>1</v>
      </c>
      <c r="G23" s="188">
        <v>1</v>
      </c>
      <c r="H23" s="188" t="s">
        <v>99</v>
      </c>
      <c r="I23" s="188" t="s">
        <v>99</v>
      </c>
      <c r="J23" s="188">
        <v>1</v>
      </c>
      <c r="K23" s="180"/>
      <c r="L23" s="194">
        <v>32000</v>
      </c>
      <c r="M23" s="182"/>
      <c r="N23" s="176"/>
      <c r="O23" s="178" t="s">
        <v>116</v>
      </c>
      <c r="P23" s="178"/>
      <c r="Q23" s="178"/>
      <c r="R23" s="178"/>
      <c r="S23" s="179"/>
      <c r="T23" s="178"/>
      <c r="U23" s="178"/>
      <c r="V23" s="179"/>
      <c r="W23" s="179"/>
      <c r="X23" s="180"/>
    </row>
    <row r="24" spans="1:24" ht="15.75">
      <c r="A24" s="187" t="s">
        <v>118</v>
      </c>
      <c r="B24" s="193" t="s">
        <v>121</v>
      </c>
      <c r="C24" s="188"/>
      <c r="D24" s="193"/>
      <c r="E24" s="195"/>
      <c r="F24" s="188"/>
      <c r="G24" s="188"/>
      <c r="H24" s="188"/>
      <c r="I24" s="188"/>
      <c r="J24" s="188"/>
      <c r="K24" s="196"/>
      <c r="L24" s="194">
        <v>40500</v>
      </c>
      <c r="M24" s="182"/>
      <c r="N24" s="176"/>
      <c r="O24" s="178" t="s">
        <v>125</v>
      </c>
      <c r="P24" s="178"/>
      <c r="Q24" s="178"/>
      <c r="R24" s="178"/>
      <c r="S24" s="179"/>
      <c r="T24" s="178"/>
      <c r="U24" s="178"/>
      <c r="V24" s="179"/>
      <c r="W24" s="179"/>
      <c r="X24" s="180"/>
    </row>
    <row r="25" spans="1:24" ht="15.75">
      <c r="A25" s="197" t="s">
        <v>54</v>
      </c>
      <c r="B25" s="198"/>
      <c r="C25" s="198"/>
      <c r="D25" s="199" t="s">
        <v>122</v>
      </c>
      <c r="E25" s="200"/>
      <c r="F25" s="198"/>
      <c r="G25" s="198"/>
      <c r="H25" s="198"/>
      <c r="I25" s="198"/>
      <c r="J25" s="198"/>
      <c r="K25" s="198"/>
      <c r="L25" s="209">
        <v>12000</v>
      </c>
      <c r="M25" s="210">
        <f>SUM(L25:L28)</f>
        <v>52364</v>
      </c>
      <c r="N25" s="201"/>
      <c r="O25" s="201" t="s">
        <v>125</v>
      </c>
      <c r="P25" s="201"/>
      <c r="Q25" s="201"/>
      <c r="R25" s="201"/>
      <c r="S25" s="202"/>
      <c r="T25" s="201"/>
      <c r="U25" s="201"/>
      <c r="V25" s="202"/>
      <c r="W25" s="202"/>
      <c r="X25" s="202"/>
    </row>
    <row r="26" spans="1:24" ht="15.75">
      <c r="A26" s="203"/>
      <c r="B26" s="202"/>
      <c r="C26" s="202"/>
      <c r="D26" s="204" t="s">
        <v>19</v>
      </c>
      <c r="E26" s="201"/>
      <c r="F26" s="202"/>
      <c r="G26" s="202"/>
      <c r="H26" s="202"/>
      <c r="I26" s="202"/>
      <c r="J26" s="202"/>
      <c r="K26" s="202"/>
      <c r="L26" s="211">
        <v>12000</v>
      </c>
      <c r="M26" s="212"/>
      <c r="N26" s="201"/>
      <c r="O26" s="201" t="s">
        <v>125</v>
      </c>
      <c r="P26" s="201"/>
      <c r="Q26" s="201"/>
      <c r="R26" s="201"/>
      <c r="S26" s="202"/>
      <c r="T26" s="201"/>
      <c r="U26" s="201"/>
      <c r="V26" s="202"/>
      <c r="W26" s="202"/>
      <c r="X26" s="202"/>
    </row>
    <row r="27" spans="1:24" ht="15.75">
      <c r="A27" s="203"/>
      <c r="B27" s="202"/>
      <c r="C27" s="202"/>
      <c r="D27" s="204" t="s">
        <v>124</v>
      </c>
      <c r="E27" s="201"/>
      <c r="F27" s="202"/>
      <c r="G27" s="202"/>
      <c r="H27" s="202"/>
      <c r="I27" s="202"/>
      <c r="J27" s="202"/>
      <c r="K27" s="202"/>
      <c r="L27" s="211">
        <v>17000</v>
      </c>
      <c r="M27" s="212"/>
      <c r="N27" s="201"/>
      <c r="O27" s="201" t="s">
        <v>125</v>
      </c>
      <c r="P27" s="201"/>
      <c r="Q27" s="201"/>
      <c r="R27" s="201"/>
      <c r="S27" s="202"/>
      <c r="T27" s="201"/>
      <c r="U27" s="201"/>
      <c r="V27" s="202"/>
      <c r="W27" s="202"/>
      <c r="X27" s="202"/>
    </row>
    <row r="28" spans="1:24" ht="15.75">
      <c r="A28" s="205"/>
      <c r="B28" s="206"/>
      <c r="C28" s="206"/>
      <c r="D28" s="207" t="s">
        <v>11</v>
      </c>
      <c r="E28" s="208"/>
      <c r="F28" s="206"/>
      <c r="G28" s="206"/>
      <c r="H28" s="206"/>
      <c r="I28" s="206"/>
      <c r="J28" s="206"/>
      <c r="K28" s="206"/>
      <c r="L28" s="213">
        <v>11364</v>
      </c>
      <c r="M28" s="214"/>
      <c r="N28" s="201"/>
      <c r="O28" s="201" t="s">
        <v>125</v>
      </c>
      <c r="P28" s="201"/>
      <c r="Q28" s="201"/>
      <c r="R28" s="201"/>
      <c r="S28" s="202"/>
      <c r="T28" s="201"/>
      <c r="U28" s="201"/>
      <c r="V28" s="202"/>
      <c r="W28" s="202"/>
      <c r="X28" s="202"/>
    </row>
    <row r="29" ht="15.75">
      <c r="Q29" s="118"/>
    </row>
    <row r="30" spans="6:13" ht="31.5">
      <c r="F30" s="141" t="s">
        <v>108</v>
      </c>
      <c r="G30" s="142"/>
      <c r="H30" s="142"/>
      <c r="I30" s="142"/>
      <c r="J30" s="142"/>
      <c r="K30" s="142"/>
      <c r="M30" s="121" t="s">
        <v>123</v>
      </c>
    </row>
    <row r="31" spans="6:13" ht="15.75">
      <c r="F31" s="103" t="s">
        <v>103</v>
      </c>
      <c r="G31" s="102"/>
      <c r="H31" s="102"/>
      <c r="I31" s="102"/>
      <c r="J31" s="102"/>
      <c r="K31" s="102"/>
      <c r="L31" s="49">
        <v>1</v>
      </c>
      <c r="M31" s="119">
        <f>20000*3</f>
        <v>60000</v>
      </c>
    </row>
    <row r="32" spans="6:13" ht="15.75">
      <c r="F32" s="103" t="s">
        <v>104</v>
      </c>
      <c r="G32" s="102"/>
      <c r="H32" s="102"/>
      <c r="I32" s="102"/>
      <c r="J32" s="102"/>
      <c r="K32" s="102"/>
      <c r="L32" s="49">
        <v>1</v>
      </c>
      <c r="M32" s="119">
        <f>12000*3</f>
        <v>36000</v>
      </c>
    </row>
    <row r="33" spans="6:13" ht="15.75">
      <c r="F33" s="103" t="s">
        <v>109</v>
      </c>
      <c r="G33" s="102"/>
      <c r="H33" s="102"/>
      <c r="I33" s="102"/>
      <c r="J33" s="102"/>
      <c r="K33" s="102"/>
      <c r="L33" s="49">
        <v>1</v>
      </c>
      <c r="M33" s="119">
        <f>60000*1</f>
        <v>60000</v>
      </c>
    </row>
    <row r="34" spans="6:13" ht="15.75">
      <c r="F34" s="103" t="s">
        <v>105</v>
      </c>
      <c r="G34" s="102"/>
      <c r="H34" s="102"/>
      <c r="I34" s="102"/>
      <c r="J34" s="102"/>
      <c r="K34" s="102"/>
      <c r="L34" s="49">
        <v>1</v>
      </c>
      <c r="M34" s="119">
        <f>15000*3</f>
        <v>45000</v>
      </c>
    </row>
    <row r="35" spans="6:13" ht="15.75" customHeight="1">
      <c r="F35" s="103" t="s">
        <v>106</v>
      </c>
      <c r="G35" s="102"/>
      <c r="H35" s="102"/>
      <c r="I35" s="102"/>
      <c r="J35" s="102"/>
      <c r="K35" s="102"/>
      <c r="L35" s="49">
        <v>1</v>
      </c>
      <c r="M35" s="119">
        <f>M34</f>
        <v>45000</v>
      </c>
    </row>
    <row r="36" spans="6:13" ht="15.75">
      <c r="F36" s="103" t="s">
        <v>107</v>
      </c>
      <c r="G36" s="102"/>
      <c r="H36" s="102"/>
      <c r="I36" s="102"/>
      <c r="J36" s="102"/>
      <c r="K36" s="102"/>
      <c r="L36" s="49">
        <v>1</v>
      </c>
      <c r="M36" s="119">
        <f>M35</f>
        <v>45000</v>
      </c>
    </row>
    <row r="37" spans="6:17" ht="15.75">
      <c r="F37" s="56"/>
      <c r="G37" s="90"/>
      <c r="H37" s="90"/>
      <c r="I37" s="90"/>
      <c r="J37" s="56"/>
      <c r="K37" s="56"/>
      <c r="L37" s="106">
        <f>SUM(L31:L36)</f>
        <v>6</v>
      </c>
      <c r="M37" s="120">
        <f>SUM(M31:M36)</f>
        <v>291000</v>
      </c>
      <c r="N37" s="106"/>
      <c r="O37" s="119">
        <f>L3+L4+L7+L8+L9+L10+L11+L12+L13+L24</f>
        <v>275500</v>
      </c>
      <c r="Q37" s="119">
        <f>O37+M25</f>
        <v>327864</v>
      </c>
    </row>
    <row r="38" spans="6:11" ht="15.75">
      <c r="F38" s="91"/>
      <c r="G38" s="91"/>
      <c r="H38" s="91"/>
      <c r="I38" s="91"/>
      <c r="J38" s="91"/>
      <c r="K38" s="91"/>
    </row>
    <row r="39" spans="6:11" ht="15.75">
      <c r="F39" s="90"/>
      <c r="G39" s="90"/>
      <c r="H39" s="90"/>
      <c r="I39" s="90"/>
      <c r="J39" s="90"/>
      <c r="K39" s="90"/>
    </row>
  </sheetData>
  <sheetProtection/>
  <mergeCells count="5">
    <mergeCell ref="Q1:R1"/>
    <mergeCell ref="M3:M13"/>
    <mergeCell ref="M14:M24"/>
    <mergeCell ref="M25:M28"/>
    <mergeCell ref="F30:K3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K13" sqref="K13:K14"/>
    </sheetView>
  </sheetViews>
  <sheetFormatPr defaultColWidth="11.00390625" defaultRowHeight="15.75"/>
  <sheetData>
    <row r="1" ht="15.75">
      <c r="A1" s="17" t="s">
        <v>30</v>
      </c>
    </row>
    <row r="2" spans="1:4" ht="42.75">
      <c r="A2" s="145" t="s">
        <v>31</v>
      </c>
      <c r="B2" s="146" t="s">
        <v>32</v>
      </c>
      <c r="C2" s="18" t="s">
        <v>33</v>
      </c>
      <c r="D2" s="18" t="s">
        <v>35</v>
      </c>
    </row>
    <row r="3" spans="1:4" ht="15.75">
      <c r="A3" s="145"/>
      <c r="B3" s="146"/>
      <c r="C3" s="18" t="s">
        <v>34</v>
      </c>
      <c r="D3" s="18" t="s">
        <v>34</v>
      </c>
    </row>
    <row r="4" spans="1:4" ht="15.75">
      <c r="A4" s="19" t="s">
        <v>65</v>
      </c>
      <c r="B4" s="20" t="s">
        <v>36</v>
      </c>
      <c r="C4" s="21">
        <v>159000</v>
      </c>
      <c r="D4" s="21">
        <v>410000</v>
      </c>
    </row>
    <row r="5" spans="1:4" ht="15.75">
      <c r="A5" s="19" t="s">
        <v>66</v>
      </c>
      <c r="B5" s="20" t="s">
        <v>36</v>
      </c>
      <c r="C5" s="21">
        <v>400000</v>
      </c>
      <c r="D5" s="21">
        <v>710000</v>
      </c>
    </row>
    <row r="6" spans="1:4" ht="15.75">
      <c r="A6" s="19"/>
      <c r="B6" s="20"/>
      <c r="C6" s="21"/>
      <c r="D6" s="21"/>
    </row>
    <row r="7" spans="1:4" ht="15.75">
      <c r="A7" s="19" t="s">
        <v>37</v>
      </c>
      <c r="B7" s="20"/>
      <c r="C7" s="20"/>
      <c r="D7" s="20"/>
    </row>
    <row r="8" spans="1:4" ht="15.75">
      <c r="A8" s="19" t="s">
        <v>37</v>
      </c>
      <c r="B8" s="20"/>
      <c r="C8" s="20"/>
      <c r="D8" s="20"/>
    </row>
    <row r="9" spans="1:4" ht="15.75">
      <c r="A9" s="19" t="s">
        <v>37</v>
      </c>
      <c r="B9" s="20"/>
      <c r="C9" s="20"/>
      <c r="D9" s="20"/>
    </row>
    <row r="10" spans="1:4" ht="45">
      <c r="A10" s="19" t="s">
        <v>67</v>
      </c>
      <c r="B10" s="20"/>
      <c r="C10" s="92">
        <v>52364</v>
      </c>
      <c r="D10" s="92">
        <v>55000</v>
      </c>
    </row>
    <row r="11" spans="1:4" ht="30">
      <c r="A11" s="22" t="s">
        <v>38</v>
      </c>
      <c r="B11" s="20"/>
      <c r="C11" s="21">
        <f>SUM(C4:C10)</f>
        <v>611364</v>
      </c>
      <c r="D11" s="21">
        <f>SUM(D4:D10)</f>
        <v>1175000</v>
      </c>
    </row>
    <row r="14" ht="15.75">
      <c r="A14" s="93" t="s">
        <v>68</v>
      </c>
    </row>
    <row r="15" spans="1:7" ht="28.5">
      <c r="A15" s="143" t="s">
        <v>41</v>
      </c>
      <c r="B15" s="143" t="s">
        <v>42</v>
      </c>
      <c r="C15" s="143" t="s">
        <v>43</v>
      </c>
      <c r="D15" s="143" t="s">
        <v>44</v>
      </c>
      <c r="E15" s="96" t="s">
        <v>71</v>
      </c>
      <c r="F15" s="143" t="s">
        <v>46</v>
      </c>
      <c r="G15" s="143" t="s">
        <v>47</v>
      </c>
    </row>
    <row r="16" spans="1:7" ht="15.75">
      <c r="A16" s="143"/>
      <c r="B16" s="143"/>
      <c r="C16" s="143"/>
      <c r="D16" s="143"/>
      <c r="E16" s="30" t="s">
        <v>45</v>
      </c>
      <c r="F16" s="143"/>
      <c r="G16" s="143"/>
    </row>
    <row r="17" spans="1:7" ht="30">
      <c r="A17" s="31" t="s">
        <v>7</v>
      </c>
      <c r="B17" s="31" t="s">
        <v>36</v>
      </c>
      <c r="C17" s="94" t="s">
        <v>69</v>
      </c>
      <c r="D17" s="95" t="s">
        <v>70</v>
      </c>
      <c r="E17" s="33">
        <v>611364</v>
      </c>
      <c r="F17" s="34">
        <v>58079</v>
      </c>
      <c r="G17" s="34">
        <f>E17+F17</f>
        <v>669443</v>
      </c>
    </row>
    <row r="18" spans="1:7" ht="15.75">
      <c r="A18" s="31"/>
      <c r="B18" s="31"/>
      <c r="C18" s="32"/>
      <c r="D18" s="31"/>
      <c r="E18" s="33"/>
      <c r="F18" s="34"/>
      <c r="G18" s="34"/>
    </row>
    <row r="19" spans="1:7" ht="15.75">
      <c r="A19" s="31"/>
      <c r="B19" s="31"/>
      <c r="C19" s="32"/>
      <c r="D19" s="31"/>
      <c r="E19" s="33"/>
      <c r="F19" s="34"/>
      <c r="G19" s="34"/>
    </row>
    <row r="20" spans="1:7" ht="15.75">
      <c r="A20" s="31"/>
      <c r="B20" s="31"/>
      <c r="C20" s="32"/>
      <c r="D20" s="31"/>
      <c r="E20" s="33"/>
      <c r="F20" s="34"/>
      <c r="G20" s="34"/>
    </row>
    <row r="21" spans="1:7" ht="15.75">
      <c r="A21" s="35"/>
      <c r="B21" s="31" t="s">
        <v>48</v>
      </c>
      <c r="C21" s="35"/>
      <c r="D21" s="31" t="s">
        <v>49</v>
      </c>
      <c r="E21" s="36"/>
      <c r="F21" s="36"/>
      <c r="G21" s="36"/>
    </row>
    <row r="22" spans="1:7" ht="15.75">
      <c r="A22" s="35"/>
      <c r="B22" s="31" t="s">
        <v>48</v>
      </c>
      <c r="C22" s="35"/>
      <c r="D22" s="31" t="s">
        <v>49</v>
      </c>
      <c r="E22" s="36"/>
      <c r="F22" s="36"/>
      <c r="G22" s="36"/>
    </row>
    <row r="23" spans="1:7" ht="15.75">
      <c r="A23" s="35"/>
      <c r="B23" s="31" t="s">
        <v>48</v>
      </c>
      <c r="C23" s="35"/>
      <c r="D23" s="31" t="s">
        <v>49</v>
      </c>
      <c r="E23" s="36"/>
      <c r="F23" s="36"/>
      <c r="G23" s="36"/>
    </row>
    <row r="24" spans="1:7" ht="15.75">
      <c r="A24" s="35"/>
      <c r="B24" s="31" t="s">
        <v>48</v>
      </c>
      <c r="C24" s="35"/>
      <c r="D24" s="31" t="s">
        <v>49</v>
      </c>
      <c r="E24" s="36"/>
      <c r="F24" s="36"/>
      <c r="G24" s="36"/>
    </row>
    <row r="25" spans="1:7" ht="15.75">
      <c r="A25" s="35"/>
      <c r="B25" s="31" t="s">
        <v>48</v>
      </c>
      <c r="C25" s="35"/>
      <c r="D25" s="31" t="s">
        <v>49</v>
      </c>
      <c r="E25" s="36"/>
      <c r="F25" s="36"/>
      <c r="G25" s="36"/>
    </row>
    <row r="26" spans="1:7" ht="15.75">
      <c r="A26" s="35"/>
      <c r="B26" s="31" t="s">
        <v>48</v>
      </c>
      <c r="C26" s="35"/>
      <c r="D26" s="31" t="s">
        <v>49</v>
      </c>
      <c r="E26" s="36"/>
      <c r="F26" s="36"/>
      <c r="G26" s="36"/>
    </row>
    <row r="27" spans="1:7" ht="15.75">
      <c r="A27" s="144" t="s">
        <v>50</v>
      </c>
      <c r="B27" s="144"/>
      <c r="C27" s="144"/>
      <c r="D27" s="144"/>
      <c r="E27" s="33">
        <f>E17</f>
        <v>611364</v>
      </c>
      <c r="F27" s="33">
        <f>F17</f>
        <v>58079</v>
      </c>
      <c r="G27" s="33">
        <f>G17</f>
        <v>669443</v>
      </c>
    </row>
  </sheetData>
  <sheetProtection/>
  <mergeCells count="9">
    <mergeCell ref="F15:F16"/>
    <mergeCell ref="G15:G16"/>
    <mergeCell ref="A27:D27"/>
    <mergeCell ref="A2:A3"/>
    <mergeCell ref="B2:B3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Shoko Takemoto</dc:creator>
  <cp:keywords/>
  <dc:description/>
  <cp:lastModifiedBy>Emma.Mario</cp:lastModifiedBy>
  <dcterms:created xsi:type="dcterms:W3CDTF">2014-02-26T22:18:39Z</dcterms:created>
  <dcterms:modified xsi:type="dcterms:W3CDTF">2014-04-11T03:27:54Z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1126;#FJI|b485c770-b8a2-4d98-9be2-7cbcd102d195;#1109;#Budget|1c1fa43a-cb36-4844-8715-9a4cc93e1ac9;#1;#English|7f98b732-4b5b-4b70-ba90-a0eff09b5d2d;#763;#Draft|121d40a5-e62e-4d42-82e4-d6d12003de0a</vt:lpwstr>
  </property>
  <property fmtid="{D5CDD505-2E9C-101B-9397-08002B2CF9AE}" pid="6" name="UN Languag">
    <vt:lpwstr>1;#English|7f98b732-4b5b-4b70-ba90-a0eff09b5d2d</vt:lpwstr>
  </property>
  <property fmtid="{D5CDD505-2E9C-101B-9397-08002B2CF9AE}" pid="7" name="UNDPPOPPFunctionalAr">
    <vt:lpwstr>Programme and Project</vt:lpwstr>
  </property>
  <property fmtid="{D5CDD505-2E9C-101B-9397-08002B2CF9AE}" pid="8" name="UNDPCount">
    <vt:lpwstr/>
  </property>
  <property fmtid="{D5CDD505-2E9C-101B-9397-08002B2CF9AE}" pid="9" name="Atlas_x0020_Document_x0020_Ty">
    <vt:lpwstr>287;#Budget|fc549c7a-78dd-43bd-a1be-cfb989f8b34d</vt:lpwstr>
  </property>
  <property fmtid="{D5CDD505-2E9C-101B-9397-08002B2CF9AE}" pid="10" name="UNDPFocusAreasTaxHTFiel">
    <vt:lpwstr/>
  </property>
  <property fmtid="{D5CDD505-2E9C-101B-9397-08002B2CF9AE}" pid="11" name="gc6531b704974d528487414686b72f">
    <vt:lpwstr>FJI|b485c770-b8a2-4d98-9be2-7cbcd102d195</vt:lpwstr>
  </property>
  <property fmtid="{D5CDD505-2E9C-101B-9397-08002B2CF9AE}" pid="12" name="Operating Uni">
    <vt:lpwstr>1126;#FJI|b485c770-b8a2-4d98-9be2-7cbcd102d195</vt:lpwstr>
  </property>
  <property fmtid="{D5CDD505-2E9C-101B-9397-08002B2CF9AE}" pid="13" name="UndpUnit">
    <vt:lpwstr/>
  </property>
  <property fmtid="{D5CDD505-2E9C-101B-9397-08002B2CF9AE}" pid="14" name="UndpClassificationLev">
    <vt:lpwstr>Public</vt:lpwstr>
  </property>
  <property fmtid="{D5CDD505-2E9C-101B-9397-08002B2CF9AE}" pid="15" name="c4e2ab2cc9354bbf9064eeb465a566">
    <vt:lpwstr/>
  </property>
  <property fmtid="{D5CDD505-2E9C-101B-9397-08002B2CF9AE}" pid="16" name="UndpDocType">
    <vt:lpwstr/>
  </property>
  <property fmtid="{D5CDD505-2E9C-101B-9397-08002B2CF9AE}" pid="17" name="eRegFilingCode">
    <vt:lpwstr/>
  </property>
  <property fmtid="{D5CDD505-2E9C-101B-9397-08002B2CF9AE}" pid="18" name="Un">
    <vt:lpwstr/>
  </property>
  <property fmtid="{D5CDD505-2E9C-101B-9397-08002B2CF9AE}" pid="19" name="UnitTaxHTFiel">
    <vt:lpwstr/>
  </property>
  <property fmtid="{D5CDD505-2E9C-101B-9397-08002B2CF9AE}" pid="20" name="idff2b682fce4d0680503cd9036a32">
    <vt:lpwstr>Budget|1c1fa43a-cb36-4844-8715-9a4cc93e1ac9</vt:lpwstr>
  </property>
  <property fmtid="{D5CDD505-2E9C-101B-9397-08002B2CF9AE}" pid="21" name="b6db62fdefd74bd188b0c1cc54de5b">
    <vt:lpwstr/>
  </property>
  <property fmtid="{D5CDD505-2E9C-101B-9397-08002B2CF9AE}" pid="22" name="UNDPDocumentCatego">
    <vt:lpwstr/>
  </property>
  <property fmtid="{D5CDD505-2E9C-101B-9397-08002B2CF9AE}" pid="23" name="UNDPDocumentCategoryTaxHTFiel">
    <vt:lpwstr/>
  </property>
  <property fmtid="{D5CDD505-2E9C-101B-9397-08002B2CF9AE}" pid="24" name="UNDPFocusAre">
    <vt:lpwstr/>
  </property>
  <property fmtid="{D5CDD505-2E9C-101B-9397-08002B2CF9AE}" pid="25" name="Atlas Document Stat">
    <vt:lpwstr>763;#Draft|121d40a5-e62e-4d42-82e4-d6d12003de0a</vt:lpwstr>
  </property>
  <property fmtid="{D5CDD505-2E9C-101B-9397-08002B2CF9AE}" pid="26" name="PDC Document Catego">
    <vt:lpwstr>Project</vt:lpwstr>
  </property>
  <property fmtid="{D5CDD505-2E9C-101B-9397-08002B2CF9AE}" pid="27" name="UndpDocTypeMMTaxHTFiel">
    <vt:lpwstr/>
  </property>
  <property fmtid="{D5CDD505-2E9C-101B-9397-08002B2CF9AE}" pid="28" name="UNDPPublishedDa">
    <vt:lpwstr>2014-04-30T01:00:00Z</vt:lpwstr>
  </property>
  <property fmtid="{D5CDD505-2E9C-101B-9397-08002B2CF9AE}" pid="29" name="UNDPCountryTaxHTFiel">
    <vt:lpwstr/>
  </property>
  <property fmtid="{D5CDD505-2E9C-101B-9397-08002B2CF9AE}" pid="30" name="_dlc_Doc">
    <vt:lpwstr>ATLASPDC-4-15563</vt:lpwstr>
  </property>
  <property fmtid="{D5CDD505-2E9C-101B-9397-08002B2CF9AE}" pid="31" name="_dlc_DocIdItemGu">
    <vt:lpwstr>9aaa3f9e-bcbc-490e-847c-5f654f6f835a</vt:lpwstr>
  </property>
  <property fmtid="{D5CDD505-2E9C-101B-9397-08002B2CF9AE}" pid="32" name="_dlc_DocIdU">
    <vt:lpwstr>https://info.undp.org/docs/pdc/_layouts/DocIdRedir.aspx?ID=ATLASPDC-4-15563, ATLASPDC-4-15563</vt:lpwstr>
  </property>
  <property fmtid="{D5CDD505-2E9C-101B-9397-08002B2CF9AE}" pid="33" name="Atlas Document Ty">
    <vt:lpwstr>1109;#Budget|1c1fa43a-cb36-4844-8715-9a4cc93e1ac9</vt:lpwstr>
  </property>
  <property fmtid="{D5CDD505-2E9C-101B-9397-08002B2CF9AE}" pid="34" name="Project Numb">
    <vt:lpwstr>00074859</vt:lpwstr>
  </property>
  <property fmtid="{D5CDD505-2E9C-101B-9397-08002B2CF9AE}" pid="35" name="UndpOUCo">
    <vt:lpwstr/>
  </property>
  <property fmtid="{D5CDD505-2E9C-101B-9397-08002B2CF9AE}" pid="36" name="UndpProject">
    <vt:lpwstr>00074859</vt:lpwstr>
  </property>
  <property fmtid="{D5CDD505-2E9C-101B-9397-08002B2CF9AE}" pid="37" name="_Publish">
    <vt:lpwstr/>
  </property>
  <property fmtid="{D5CDD505-2E9C-101B-9397-08002B2CF9AE}" pid="38" name="UndpDocStat">
    <vt:lpwstr>Draft</vt:lpwstr>
  </property>
  <property fmtid="{D5CDD505-2E9C-101B-9397-08002B2CF9AE}" pid="39" name="DocumentSetDescripti">
    <vt:lpwstr/>
  </property>
  <property fmtid="{D5CDD505-2E9C-101B-9397-08002B2CF9AE}" pid="40" name="U">
    <vt:lpwstr/>
  </property>
  <property fmtid="{D5CDD505-2E9C-101B-9397-08002B2CF9AE}" pid="41" name="UndpDoc">
    <vt:lpwstr/>
  </property>
  <property fmtid="{D5CDD505-2E9C-101B-9397-08002B2CF9AE}" pid="42" name="Project Manag">
    <vt:lpwstr/>
  </property>
  <property fmtid="{D5CDD505-2E9C-101B-9397-08002B2CF9AE}" pid="43" name="UndpIsTempla">
    <vt:lpwstr>No</vt:lpwstr>
  </property>
  <property fmtid="{D5CDD505-2E9C-101B-9397-08002B2CF9AE}" pid="44" name="Outcom">
    <vt:lpwstr/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Sainan Yu</vt:lpwstr>
  </property>
  <property fmtid="{D5CDD505-2E9C-101B-9397-08002B2CF9AE}" pid="48" name="display_urn:schemas-microsoft-com:office:office#Auth">
    <vt:lpwstr>Emma Sale</vt:lpwstr>
  </property>
</Properties>
</file>